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570"/>
  </bookViews>
  <sheets>
    <sheet name="2020-2022" sheetId="1" r:id="rId1"/>
    <sheet name="Примечания" sheetId="2" r:id="rId2"/>
  </sheets>
  <definedNames>
    <definedName name="_xlnm._FilterDatabase" localSheetId="0" hidden="1">'2020-2022'!$A$7:$S$2017</definedName>
    <definedName name="_xlnm._FilterDatabase" localSheetId="1" hidden="1">Примечания!$A$2:$G$111</definedName>
    <definedName name="Z_03EE7CC4_776E_44B3_8053_3C3B2834CB32_.wvu.FilterData" localSheetId="0" hidden="1">'2020-2022'!$A$7:$S$2017</definedName>
    <definedName name="Z_03EE7CC4_776E_44B3_8053_3C3B2834CB32_.wvu.FilterData" localSheetId="1" hidden="1">Примечания!$A$2:$G$111</definedName>
    <definedName name="Z_0EE2082C_54C0_42B4_82B1_00451051B8CD_.wvu.FilterData" localSheetId="0" hidden="1">'2020-2022'!$A$7:$S$2017</definedName>
    <definedName name="Z_0EE2082C_54C0_42B4_82B1_00451051B8CD_.wvu.FilterData" localSheetId="1" hidden="1">Примечания!$A$2:$G$25</definedName>
    <definedName name="Z_14216874_F8F0_4ABB_834B_A423535416A6_.wvu.FilterData" localSheetId="1" hidden="1">Примечания!$A$2:$G$84</definedName>
    <definedName name="Z_160742A4_49A0_4DC9_9E84_664DD73CAA2B_.wvu.FilterData" localSheetId="0" hidden="1">'2020-2022'!$A$7:$S$2017</definedName>
    <definedName name="Z_160742A4_49A0_4DC9_9E84_664DD73CAA2B_.wvu.FilterData" localSheetId="1" hidden="1">Примечания!$A$2:$G$27</definedName>
    <definedName name="Z_16CA92FC_9731_4543_9E6C_C0A89B8F793A_.wvu.FilterData" localSheetId="0" hidden="1">'2020-2022'!$A$7:$S$2017</definedName>
    <definedName name="Z_16CA92FC_9731_4543_9E6C_C0A89B8F793A_.wvu.FilterData" localSheetId="1" hidden="1">Примечания!$A$2:$G$111</definedName>
    <definedName name="Z_20EC2B98_D2DD_4040_B4D3_0C331D8ADAB1_.wvu.FilterData" localSheetId="1" hidden="1">Примечания!$A$2:$G$2</definedName>
    <definedName name="Z_264EC013_9A1D_4F27_8CA7_D9DAD0D51CE2_.wvu.FilterData" localSheetId="0" hidden="1">'2020-2022'!$A$7:$S$2017</definedName>
    <definedName name="Z_28716AB1_E5A0_42E5_8E03_1F80B9C3EA60_.wvu.FilterData" localSheetId="0" hidden="1">'2020-2022'!$A$7:$S$2017</definedName>
    <definedName name="Z_28716AB1_E5A0_42E5_8E03_1F80B9C3EA60_.wvu.FilterData" localSheetId="1" hidden="1">Примечания!$A$2:$G$25</definedName>
    <definedName name="Z_340DC04D_4E9D_4137_A913_CAA01E3309F3_.wvu.FilterData" localSheetId="0" hidden="1">'2020-2022'!$A$7:$S$2017</definedName>
    <definedName name="Z_340DC04D_4E9D_4137_A913_CAA01E3309F3_.wvu.FilterData" localSheetId="1" hidden="1">Примечания!$A$2:$G$56</definedName>
    <definedName name="Z_37165194_FF5C_4726_B903_7FD4801FE576_.wvu.FilterData" localSheetId="0" hidden="1">'2020-2022'!$A$7:$S$2017</definedName>
    <definedName name="Z_37165194_FF5C_4726_B903_7FD4801FE576_.wvu.FilterData" localSheetId="1" hidden="1">Примечания!$A$2:$G$44</definedName>
    <definedName name="Z_37F665E2_05B8_42F3_831E_50C5679BD5BC_.wvu.FilterData" localSheetId="1" hidden="1">Примечания!$A$2:$G$102</definedName>
    <definedName name="Z_3C2C1AA4_FD55_43ED_A00A_E3DE0BF48C8A_.wvu.FilterData" localSheetId="1" hidden="1">Примечания!$A$2:$G$45</definedName>
    <definedName name="Z_3C354498_5A15_4848_8B80_B375F8C72683_.wvu.FilterData" localSheetId="0" hidden="1">'2020-2022'!$A$7:$S$2017</definedName>
    <definedName name="Z_3C354498_5A15_4848_8B80_B375F8C72683_.wvu.FilterData" localSheetId="1" hidden="1">Примечания!$A$2:$G$38</definedName>
    <definedName name="Z_445FCA62_AE0B_4CD3_8AE8_1788EF9713AE_.wvu.FilterData" localSheetId="0" hidden="1">'2020-2022'!$A$7:$S$2017</definedName>
    <definedName name="Z_445FCA62_AE0B_4CD3_8AE8_1788EF9713AE_.wvu.FilterData" localSheetId="1" hidden="1">Примечания!$A$2:$G$5</definedName>
    <definedName name="Z_50F9DE5B_5A94_40F5_872B_76971A291F21_.wvu.FilterData" localSheetId="0" hidden="1">'2020-2022'!$A$7:$S$2017</definedName>
    <definedName name="Z_50F9DE5B_5A94_40F5_872B_76971A291F21_.wvu.FilterData" localSheetId="1" hidden="1">Примечания!$A$2:$G$2</definedName>
    <definedName name="Z_588C31BA_C36B_4B9E_AE8B_D926F1C5CA78_.wvu.FilterData" localSheetId="0" hidden="1">'2020-2022'!$A$7:$S$2017</definedName>
    <definedName name="Z_588C31BA_C36B_4B9E_AE8B_D926F1C5CA78_.wvu.FilterData" localSheetId="1" hidden="1">Примечания!$A$2:$G$111</definedName>
    <definedName name="Z_5A69E3B3_42F9_4E2F_B5F0_E7DDBD1C173D_.wvu.FilterData" localSheetId="1" hidden="1">Примечания!$A$2:$G$2</definedName>
    <definedName name="Z_5AADBD6D_D45D_4A3C_A633_3515D9E6457E_.wvu.FilterData" localSheetId="0" hidden="1">'2020-2022'!$A$7:$S$2017</definedName>
    <definedName name="Z_5AADBD6D_D45D_4A3C_A633_3515D9E6457E_.wvu.FilterData" localSheetId="1" hidden="1">Примечания!$A$2:$G$38</definedName>
    <definedName name="Z_5AF1C929_AA71_49F6_BE7C_88182D0A7C08_.wvu.FilterData" localSheetId="1" hidden="1">Примечания!$A$2:$G$111</definedName>
    <definedName name="Z_66E444A0_FD6A_448C_B387_E79994D3DD51_.wvu.FilterData" localSheetId="0" hidden="1">'2020-2022'!$A$7:$S$2017</definedName>
    <definedName name="Z_66E444A0_FD6A_448C_B387_E79994D3DD51_.wvu.FilterData" localSheetId="1" hidden="1">Примечания!$A$2:$G$56</definedName>
    <definedName name="Z_674398AD_6A55_49A8_8025_B33E81AC13E6_.wvu.FilterData" localSheetId="0" hidden="1">'2020-2022'!$A$7:$T$2017</definedName>
    <definedName name="Z_674398AD_6A55_49A8_8025_B33E81AC13E6_.wvu.FilterData" localSheetId="1" hidden="1">Примечания!$A$2:$G$111</definedName>
    <definedName name="Z_69DCB8DF_E3DD_43AE_9658_662ACA79F892_.wvu.FilterData" localSheetId="0" hidden="1">'2020-2022'!$A$7:$S$2017</definedName>
    <definedName name="Z_6BD3D018_1BDF_4869_8BEC_F2600447FE0D_.wvu.FilterData" localSheetId="0" hidden="1">'2020-2022'!$A$7:$S$2017</definedName>
    <definedName name="Z_6BD3D018_1BDF_4869_8BEC_F2600447FE0D_.wvu.FilterData" localSheetId="1" hidden="1">Примечания!$A$2:$G$38</definedName>
    <definedName name="Z_6E3926F0_23C3_4A54_A9BF_B3D43E310A52_.wvu.FilterData" localSheetId="0" hidden="1">'2020-2022'!$A$7:$S$2017</definedName>
    <definedName name="Z_6EF6EC8B_67AE_4AD6_A90C_ED13AFDCB754_.wvu.FilterData" localSheetId="0" hidden="1">'2020-2022'!$A$7:$S$2017</definedName>
    <definedName name="Z_728A14A6_E825_4925_A0EF_CF0704085992_.wvu.FilterData" localSheetId="0" hidden="1">'2020-2022'!$A$7:$S$2017</definedName>
    <definedName name="Z_786ED349_6DB8_4086_A37C_859A0CF5F5AA_.wvu.FilterData" localSheetId="0" hidden="1">'2020-2022'!$A$7:$S$2017</definedName>
    <definedName name="Z_786ED349_6DB8_4086_A37C_859A0CF5F5AA_.wvu.FilterData" localSheetId="1" hidden="1">Примечания!$A$2:$G$28</definedName>
    <definedName name="Z_8017AB8B_30BE_4C44_82DE_482769E95479_.wvu.FilterData" localSheetId="0" hidden="1">'2020-2022'!$A$7:$T$2017</definedName>
    <definedName name="Z_8017AB8B_30BE_4C44_82DE_482769E95479_.wvu.FilterData" localSheetId="1" hidden="1">Примечания!$A$2:$G$111</definedName>
    <definedName name="Z_8901A1B7_7886_4B75_BE83_3E87ECE26741_.wvu.FilterData" localSheetId="0" hidden="1">'2020-2022'!$A$7:$S$2017</definedName>
    <definedName name="Z_8901A1B7_7886_4B75_BE83_3E87ECE26741_.wvu.FilterData" localSheetId="1" hidden="1">Примечания!$A$2:$G$25</definedName>
    <definedName name="Z_8E20B889_DCA9_4E20_BF37_8DF96766DA3C_.wvu.FilterData" localSheetId="1" hidden="1">Примечания!$A$2:$G$2</definedName>
    <definedName name="Z_9595E341_47B0_4869_BE47_43740FED65BC_.wvu.FilterData" localSheetId="0" hidden="1">'2020-2022'!$A$7:$S$2017</definedName>
    <definedName name="Z_9595E341_47B0_4869_BE47_43740FED65BC_.wvu.FilterData" localSheetId="1" hidden="1">Примечания!$A$2:$G$111</definedName>
    <definedName name="Z_95B45164_2B22_4B3E_9BF2_B5657F4E1DD7_.wvu.FilterData" localSheetId="0" hidden="1">'2020-2022'!$A$7:$S$2017</definedName>
    <definedName name="Z_95B45164_2B22_4B3E_9BF2_B5657F4E1DD7_.wvu.FilterData" localSheetId="1" hidden="1">Примечания!$A$2:$G$2</definedName>
    <definedName name="Z_9A943439_F664_43C2_949A_487E1A5DB2A1_.wvu.FilterData" localSheetId="0" hidden="1">'2020-2022'!$A$7:$S$2017</definedName>
    <definedName name="Z_9A943439_F664_43C2_949A_487E1A5DB2A1_.wvu.FilterData" localSheetId="1" hidden="1">Примечания!$A$2:$G$111</definedName>
    <definedName name="Z_9BE27B56_4468_4AF8_9475_4BEA12FF4942_.wvu.FilterData" localSheetId="0" hidden="1">'2020-2022'!$A$7:$S$2017</definedName>
    <definedName name="Z_9BE27B56_4468_4AF8_9475_4BEA12FF4942_.wvu.FilterData" localSheetId="1" hidden="1">Примечания!$A$2:$G$111</definedName>
    <definedName name="Z_9BE27B56_4468_4AF8_9475_4BEA12FF4942_.wvu.Rows" localSheetId="0" hidden="1">'2020-2022'!$11:$566,'2020-2022'!$594:$752,'2020-2022'!$755:$1348,'2020-2022'!$1374:$1533,'2020-2022'!$1536:$1931,'2020-2022'!$1941:$2017</definedName>
    <definedName name="Z_A084906C_EFFE_4BF3_AD02_AAFE3A8C74D7_.wvu.FilterData" localSheetId="0" hidden="1">'2020-2022'!$A$7:$T$2017</definedName>
    <definedName name="Z_A299C84D_C097_439E_954D_685D90CA46C9_.wvu.FilterData" localSheetId="0" hidden="1">'2020-2022'!$A$7:$S$2017</definedName>
    <definedName name="Z_A299C84D_C097_439E_954D_685D90CA46C9_.wvu.FilterData" localSheetId="1" hidden="1">Примечания!$A$2:$G$111</definedName>
    <definedName name="Z_A706B126_7820_4AE0_8E14_ABB31EAE6F8F_.wvu.FilterData" localSheetId="0" hidden="1">'2020-2022'!$A$7:$S$2017</definedName>
    <definedName name="Z_ACBF8DEB_E400_4AB7_BB8D_B14008C2F0EF_.wvu.FilterData" localSheetId="0" hidden="1">'2020-2022'!$A$7:$S$2017</definedName>
    <definedName name="Z_ACBF8DEB_E400_4AB7_BB8D_B14008C2F0EF_.wvu.FilterData" localSheetId="1" hidden="1">Примечания!$A$2:$G$78</definedName>
    <definedName name="Z_AEC031A3_7B9D_41E0_9F92_6EE4C0C7A0AA_.wvu.FilterData" localSheetId="1" hidden="1">Примечания!$A$2:$G$27</definedName>
    <definedName name="Z_B6CFCCD1_C0A8_47CE_AC19_B14DA6160762_.wvu.FilterData" localSheetId="0" hidden="1">'2020-2022'!$A$7:$S$2017</definedName>
    <definedName name="Z_B880E734_0EAC_47B1_8796_9F82D1027FAC_.wvu.FilterData" localSheetId="0" hidden="1">'2020-2022'!$A$7:$S$2017</definedName>
    <definedName name="Z_BAD53998_9EF8_4AB6_AE90_3AB4A088C2EE_.wvu.FilterData" localSheetId="0" hidden="1">'2020-2022'!$A$7:$S$2017</definedName>
    <definedName name="Z_BB9ABBB3_8DF0_458C_A261_3008A5BAAA62_.wvu.FilterData" localSheetId="1" hidden="1">Примечания!$A$2:$G$84</definedName>
    <definedName name="Z_BF7021BF_F3EF_4829_ADA1_6193F660E23F_.wvu.FilterData" localSheetId="0" hidden="1">'2020-2022'!$A$7:$S$2017</definedName>
    <definedName name="Z_C2BC3CC9_5A33_4838_B0C9_765C41E09E42_.wvu.FilterData" localSheetId="0" hidden="1">'2020-2022'!$A$7:$S$2017</definedName>
    <definedName name="Z_C2BC3CC9_5A33_4838_B0C9_765C41E09E42_.wvu.FilterData" localSheetId="1" hidden="1">Примечания!$A$2:$G$111</definedName>
    <definedName name="Z_C3D390E5_0F13_4875_9F1D_879F09C88916_.wvu.FilterData" localSheetId="0" hidden="1">'2020-2022'!$A$7:$S$2017</definedName>
    <definedName name="Z_C3D390E5_0F13_4875_9F1D_879F09C88916_.wvu.FilterData" localSheetId="1" hidden="1">Примечания!$A$2:$G$25</definedName>
    <definedName name="Z_C6B003FD_B9AC_456D_8642_7F5EB48848F5_.wvu.FilterData" localSheetId="0" hidden="1">'2020-2022'!$A$7:$S$2017</definedName>
    <definedName name="Z_C6F24245_0558_4D8D_8C7B_A176478D1494_.wvu.FilterData" localSheetId="0" hidden="1">'2020-2022'!$A$7:$S$2017</definedName>
    <definedName name="Z_C6F24245_0558_4D8D_8C7B_A176478D1494_.wvu.FilterData" localSheetId="1" hidden="1">Примечания!$A$2:$G$69</definedName>
    <definedName name="Z_C9377F56_E549_4701_A8AD_7625126A6986_.wvu.FilterData" localSheetId="0" hidden="1">'2020-2022'!$A$7:$S$2017</definedName>
    <definedName name="Z_C9377F56_E549_4701_A8AD_7625126A6986_.wvu.FilterData" localSheetId="1" hidden="1">Примечания!$A$2:$G$2</definedName>
    <definedName name="Z_CC0B14FE_FE4E_4AA7_81DD_DEB86EDD2118_.wvu.FilterData" localSheetId="0" hidden="1">'2020-2022'!$A$7:$S$2017</definedName>
    <definedName name="Z_CC0B14FE_FE4E_4AA7_81DD_DEB86EDD2118_.wvu.FilterData" localSheetId="1" hidden="1">Примечания!$A$2:$G$111</definedName>
    <definedName name="Z_D1DB80C4_E629_4478_B23B_2439C775C479_.wvu.FilterData" localSheetId="0" hidden="1">'2020-2022'!$A$7:$S$2017</definedName>
    <definedName name="Z_D31AE9E4_D825_4015_BFDF_AE99C69DD5BD_.wvu.FilterData" localSheetId="0" hidden="1">'2020-2022'!$A$7:$S$2017</definedName>
    <definedName name="Z_D42D9651_C0D2_4346_9E1D_375932EB6E07_.wvu.FilterData" localSheetId="0" hidden="1">'2020-2022'!$A$7:$S$2017</definedName>
    <definedName name="Z_D4F6BFCA_D8BE_457D_8F2C_BF91C953D645_.wvu.FilterData" localSheetId="1" hidden="1">Примечания!$A$2:$G$82</definedName>
    <definedName name="Z_D965B6A5_43CB_4576_906D_05F1851524BB_.wvu.FilterData" localSheetId="0" hidden="1">'2020-2022'!$A$7:$S$2017</definedName>
    <definedName name="Z_D965B6A5_43CB_4576_906D_05F1851524BB_.wvu.FilterData" localSheetId="1" hidden="1">Примечания!$A$2:$G$14</definedName>
    <definedName name="Z_DF619A4D_D07A_4655_AD55_D355C2D695E2_.wvu.FilterData" localSheetId="0" hidden="1">'2020-2022'!$A$7:$S$2017</definedName>
    <definedName name="Z_DF619A4D_D07A_4655_AD55_D355C2D695E2_.wvu.FilterData" localSheetId="1" hidden="1">Примечания!$A$2:$G$111</definedName>
    <definedName name="Z_E4958E11_E6A8_4566_8ECC_D9485645E397_.wvu.FilterData" localSheetId="0" hidden="1">'2020-2022'!$A$7:$T$2017</definedName>
    <definedName name="Z_E97083F0_953A_4BBB_AE5F_5C8EECE95553_.wvu.FilterData" localSheetId="0" hidden="1">'2020-2022'!$A$7:$S$2017</definedName>
    <definedName name="Z_EC829802_E729_4DB8_91F1_CDA82A6C3240_.wvu.FilterData" localSheetId="0" hidden="1">'2020-2022'!$A$7:$S$2017</definedName>
    <definedName name="Z_EC829802_E729_4DB8_91F1_CDA82A6C3240_.wvu.FilterData" localSheetId="1" hidden="1">Примечания!$A$2:$G$80</definedName>
    <definedName name="Z_EC849AC7_6218_4CD5_85F7_2A6CA6C184D4_.wvu.FilterData" localSheetId="0" hidden="1">'2020-2022'!$A$7:$S$2017</definedName>
    <definedName name="Z_EC849AC7_6218_4CD5_85F7_2A6CA6C184D4_.wvu.FilterData" localSheetId="1" hidden="1">Примечания!$A$2:$G$44</definedName>
    <definedName name="Z_ED1E6362_B2A3_4C67_9BE4_5B3F451DFC81_.wvu.FilterData" localSheetId="1" hidden="1">Примечания!$A$2:$G$27</definedName>
    <definedName name="Z_EEB9C789_7C9F_42B9_AB72_F28612C9DE45_.wvu.FilterData" localSheetId="0" hidden="1">'2020-2022'!$A$7:$S$2017</definedName>
    <definedName name="Z_EF814872_1491_4A56_9509_FBD378622643_.wvu.FilterData" localSheetId="0" hidden="1">'2020-2022'!$A$7:$S$2017</definedName>
    <definedName name="Z_F3BBE83F_7914_4F70_BCA7_E831ABF280F2_.wvu.FilterData" localSheetId="0" hidden="1">'2020-2022'!$A$7:$S$2017</definedName>
    <definedName name="Z_F3BBE83F_7914_4F70_BCA7_E831ABF280F2_.wvu.FilterData" localSheetId="1" hidden="1">Примечания!$A$2:$G$60</definedName>
    <definedName name="Z_F95BD715_A3E2_4069_9DD7_1CB2FF3B9633_.wvu.FilterData" localSheetId="0" hidden="1">'2020-2022'!$A$7:$S$2017</definedName>
    <definedName name="Z_F95BD715_A3E2_4069_9DD7_1CB2FF3B9633_.wvu.FilterData" localSheetId="1" hidden="1">Примечания!$A$2:$G$69</definedName>
  </definedNames>
  <calcPr calcId="144525"/>
  <customWorkbookViews>
    <customWorkbookView name="Героева - Личное представление" guid="{9BE27B56-4468-4AF8-9475-4BEA12FF4942}" mergeInterval="0" personalView="1" maximized="1" windowWidth="1420" windowHeight="616" activeSheetId="1"/>
    <customWorkbookView name="Седунова Александра Аркадьевна - Личное представление" guid="{C2BC3CC9-5A33-4838-B0C9-765C41E09E42}" mergeInterval="0" personalView="1" maximized="1" windowWidth="1596" windowHeight="675" activeSheetId="1"/>
    <customWorkbookView name="Шелепова Анастасия Михайловна - Личное представление" guid="{588C31BA-C36B-4B9E-AE8B-D926F1C5CA78}" mergeInterval="0" personalView="1" windowWidth="962" windowHeight="1042" activeSheetId="1"/>
    <customWorkbookView name="Andrey Pellinen - Личное представление" guid="{9A943439-F664-43C2-949A-487E1A5DB2A1}" mergeInterval="0" personalView="1" maximized="1" xWindow="-8" yWindow="-8" windowWidth="1936" windowHeight="1066" activeSheetId="1" showComments="commIndAndComment"/>
    <customWorkbookView name="Савосина Ирина Викторовна - Личное представление" guid="{95B45164-2B22-4B3E-9BF2-B5657F4E1DD7}" mergeInterval="0" personalView="1" xWindow="960" windowWidth="960" windowHeight="1040" activeSheetId="2"/>
    <customWorkbookView name="Аплакова Виктория Николаевна - Личное представление" guid="{9595E341-47B0-4869-BE47-43740FED65BC}" mergeInterval="0" personalView="1" maximized="1" showHorizontalScroll="0" showVerticalScroll="0" xWindow="-8" yWindow="-8" windowWidth="1936" windowHeight="1056" activeSheetId="1"/>
    <customWorkbookView name="Корчагина София Александровна - Личное представление" guid="{A299C84D-C097-439E-954D-685D90CA46C9}" mergeInterval="0" personalView="1" maximized="1" xWindow="-9" yWindow="-9" windowWidth="1938" windowHeight="1048" activeSheetId="1"/>
    <customWorkbookView name="Тимонина Ксения Юрьевна - Личное представление" guid="{CC0B14FE-FE4E-4AA7-81DD-DEB86EDD2118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29" i="1" l="1"/>
  <c r="C1629" i="1" s="1"/>
  <c r="D1617" i="1"/>
  <c r="C1617" i="1" s="1"/>
  <c r="S1505" i="1" l="1"/>
  <c r="R1505" i="1"/>
  <c r="Q1505" i="1"/>
  <c r="P1505" i="1"/>
  <c r="O1505" i="1"/>
  <c r="M1505" i="1"/>
  <c r="L1505" i="1"/>
  <c r="K1505" i="1"/>
  <c r="J1505" i="1"/>
  <c r="I1505" i="1"/>
  <c r="H1505" i="1"/>
  <c r="G1505" i="1"/>
  <c r="F1505" i="1"/>
  <c r="E1505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985" i="1"/>
  <c r="C1985" i="1" s="1"/>
  <c r="P1986" i="1"/>
  <c r="Q1986" i="1"/>
  <c r="R1986" i="1"/>
  <c r="S1986" i="1"/>
  <c r="O1986" i="1"/>
  <c r="F1986" i="1"/>
  <c r="G1986" i="1"/>
  <c r="H1986" i="1"/>
  <c r="I1986" i="1"/>
  <c r="J1986" i="1"/>
  <c r="K1986" i="1"/>
  <c r="L1986" i="1"/>
  <c r="M1986" i="1"/>
  <c r="D639" i="1" l="1"/>
  <c r="D1641" i="1" l="1"/>
  <c r="C1641" i="1" s="1"/>
  <c r="D1640" i="1"/>
  <c r="C1640" i="1" s="1"/>
  <c r="D1639" i="1"/>
  <c r="C1639" i="1" s="1"/>
  <c r="D1638" i="1"/>
  <c r="C1638" i="1" s="1"/>
  <c r="D1637" i="1"/>
  <c r="C1637" i="1" s="1"/>
  <c r="D1636" i="1"/>
  <c r="C1636" i="1" s="1"/>
  <c r="D1635" i="1"/>
  <c r="C1635" i="1" s="1"/>
  <c r="D1634" i="1"/>
  <c r="C1634" i="1" s="1"/>
  <c r="C953" i="1"/>
  <c r="C952" i="1"/>
  <c r="D951" i="1"/>
  <c r="C951" i="1" s="1"/>
  <c r="D950" i="1"/>
  <c r="C950" i="1" s="1"/>
  <c r="D949" i="1"/>
  <c r="C949" i="1" s="1"/>
  <c r="C948" i="1"/>
  <c r="D947" i="1"/>
  <c r="C947" i="1" s="1"/>
  <c r="C946" i="1"/>
  <c r="C945" i="1"/>
  <c r="C944" i="1"/>
  <c r="C943" i="1"/>
  <c r="C942" i="1"/>
  <c r="C941" i="1"/>
  <c r="C940" i="1"/>
  <c r="D939" i="1"/>
  <c r="C939" i="1" s="1"/>
  <c r="C938" i="1"/>
  <c r="C937" i="1"/>
  <c r="C936" i="1"/>
  <c r="C935" i="1"/>
  <c r="C934" i="1"/>
  <c r="C933" i="1"/>
  <c r="C932" i="1"/>
  <c r="C931" i="1"/>
  <c r="D930" i="1"/>
  <c r="C930" i="1" s="1"/>
  <c r="D929" i="1"/>
  <c r="C929" i="1" s="1"/>
  <c r="D928" i="1"/>
  <c r="C928" i="1" s="1"/>
  <c r="D927" i="1"/>
  <c r="C927" i="1" s="1"/>
  <c r="C926" i="1"/>
  <c r="C925" i="1"/>
  <c r="D924" i="1"/>
  <c r="C924" i="1" s="1"/>
  <c r="C923" i="1"/>
  <c r="D922" i="1"/>
  <c r="C922" i="1" s="1"/>
  <c r="D921" i="1"/>
  <c r="C921" i="1" s="1"/>
  <c r="D920" i="1"/>
  <c r="C920" i="1" s="1"/>
  <c r="D919" i="1"/>
  <c r="C919" i="1" s="1"/>
  <c r="D918" i="1"/>
  <c r="C918" i="1" s="1"/>
  <c r="D917" i="1"/>
  <c r="C917" i="1" s="1"/>
  <c r="C916" i="1"/>
  <c r="D915" i="1"/>
  <c r="C915" i="1" s="1"/>
  <c r="D914" i="1"/>
  <c r="C914" i="1" s="1"/>
  <c r="C913" i="1"/>
  <c r="D912" i="1"/>
  <c r="C912" i="1" s="1"/>
  <c r="C911" i="1"/>
  <c r="C910" i="1"/>
  <c r="C909" i="1"/>
  <c r="C908" i="1"/>
  <c r="D907" i="1"/>
  <c r="C907" i="1" s="1"/>
  <c r="D906" i="1"/>
  <c r="C906" i="1" s="1"/>
  <c r="D905" i="1"/>
  <c r="C905" i="1" s="1"/>
  <c r="D904" i="1"/>
  <c r="C904" i="1" s="1"/>
  <c r="C903" i="1"/>
  <c r="D902" i="1"/>
  <c r="C902" i="1" s="1"/>
  <c r="D901" i="1"/>
  <c r="C901" i="1" s="1"/>
  <c r="D900" i="1"/>
  <c r="C900" i="1" s="1"/>
  <c r="D899" i="1"/>
  <c r="C899" i="1" s="1"/>
  <c r="D898" i="1"/>
  <c r="C898" i="1" s="1"/>
  <c r="C897" i="1"/>
  <c r="D896" i="1"/>
  <c r="C896" i="1" s="1"/>
  <c r="D895" i="1"/>
  <c r="C895" i="1" s="1"/>
  <c r="D894" i="1"/>
  <c r="C894" i="1" s="1"/>
  <c r="D893" i="1"/>
  <c r="C893" i="1" s="1"/>
  <c r="D892" i="1"/>
  <c r="C892" i="1" s="1"/>
  <c r="D891" i="1"/>
  <c r="C891" i="1" s="1"/>
  <c r="C890" i="1"/>
  <c r="D889" i="1"/>
  <c r="C889" i="1" s="1"/>
  <c r="D888" i="1"/>
  <c r="C888" i="1" s="1"/>
  <c r="D887" i="1"/>
  <c r="C887" i="1" s="1"/>
  <c r="R886" i="1"/>
  <c r="D886" i="1" s="1"/>
  <c r="C886" i="1" s="1"/>
  <c r="D885" i="1"/>
  <c r="C885" i="1" s="1"/>
  <c r="C884" i="1"/>
  <c r="D883" i="1"/>
  <c r="C883" i="1" s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D868" i="1"/>
  <c r="C868" i="1" s="1"/>
  <c r="D867" i="1"/>
  <c r="C867" i="1" s="1"/>
  <c r="D1385" i="1" l="1"/>
  <c r="C1385" i="1" s="1"/>
  <c r="C1384" i="1"/>
  <c r="D1383" i="1"/>
  <c r="C1383" i="1" s="1"/>
  <c r="D1382" i="1"/>
  <c r="C1382" i="1" s="1"/>
  <c r="D1381" i="1"/>
  <c r="C1381" i="1" s="1"/>
  <c r="D1380" i="1"/>
  <c r="C1380" i="1" s="1"/>
  <c r="D1379" i="1"/>
  <c r="C1379" i="1" s="1"/>
  <c r="D1378" i="1"/>
  <c r="C1378" i="1" s="1"/>
  <c r="D1377" i="1"/>
  <c r="C1377" i="1" s="1"/>
  <c r="H1577" i="1" l="1"/>
  <c r="F1577" i="1"/>
  <c r="C847" i="1"/>
  <c r="C848" i="1"/>
  <c r="C849" i="1"/>
  <c r="D861" i="1"/>
  <c r="C861" i="1" s="1"/>
  <c r="D850" i="1"/>
  <c r="C850" i="1" s="1"/>
  <c r="D845" i="1"/>
  <c r="C845" i="1" s="1"/>
  <c r="E1772" i="1" l="1"/>
  <c r="F1772" i="1"/>
  <c r="G1772" i="1"/>
  <c r="H1772" i="1"/>
  <c r="I1772" i="1"/>
  <c r="J1772" i="1"/>
  <c r="K1772" i="1"/>
  <c r="L1772" i="1"/>
  <c r="M1772" i="1"/>
  <c r="O1772" i="1"/>
  <c r="P1772" i="1"/>
  <c r="Q1772" i="1"/>
  <c r="R1772" i="1"/>
  <c r="S1772" i="1"/>
  <c r="D1771" i="1"/>
  <c r="C1771" i="1" s="1"/>
  <c r="S1147" i="1"/>
  <c r="R1147" i="1"/>
  <c r="Q1147" i="1"/>
  <c r="P1147" i="1"/>
  <c r="O1147" i="1"/>
  <c r="M1147" i="1"/>
  <c r="L1147" i="1"/>
  <c r="K1147" i="1"/>
  <c r="J1147" i="1"/>
  <c r="I1147" i="1"/>
  <c r="H1147" i="1"/>
  <c r="G1147" i="1"/>
  <c r="F1147" i="1"/>
  <c r="E1147" i="1"/>
  <c r="C1146" i="1" l="1"/>
  <c r="D1147" i="1"/>
  <c r="C1147" i="1" s="1"/>
  <c r="D764" i="1"/>
  <c r="F764" i="1"/>
  <c r="G764" i="1"/>
  <c r="H764" i="1"/>
  <c r="I764" i="1"/>
  <c r="J764" i="1"/>
  <c r="K764" i="1"/>
  <c r="L764" i="1"/>
  <c r="M764" i="1"/>
  <c r="N764" i="1"/>
  <c r="O764" i="1"/>
  <c r="P764" i="1"/>
  <c r="Q764" i="1"/>
  <c r="R764" i="1"/>
  <c r="S764" i="1"/>
  <c r="E764" i="1"/>
  <c r="E1545" i="1"/>
  <c r="F1545" i="1"/>
  <c r="G1545" i="1"/>
  <c r="H1545" i="1"/>
  <c r="I1545" i="1"/>
  <c r="J1545" i="1"/>
  <c r="K1545" i="1"/>
  <c r="L1545" i="1"/>
  <c r="M1545" i="1"/>
  <c r="N1545" i="1"/>
  <c r="P1545" i="1"/>
  <c r="Q1545" i="1"/>
  <c r="R1545" i="1"/>
  <c r="S1545" i="1"/>
  <c r="O1545" i="1"/>
  <c r="D1544" i="1"/>
  <c r="C1544" i="1" s="1"/>
  <c r="D1543" i="1"/>
  <c r="C763" i="1"/>
  <c r="C762" i="1"/>
  <c r="C1543" i="1" l="1"/>
  <c r="D1545" i="1"/>
  <c r="C1545" i="1" s="1"/>
  <c r="C1998" i="1"/>
  <c r="C1234" i="1" l="1"/>
  <c r="M856" i="1" l="1"/>
  <c r="F1190" i="1" l="1"/>
  <c r="E1190" i="1"/>
  <c r="G1190" i="1"/>
  <c r="H1190" i="1"/>
  <c r="I1190" i="1"/>
  <c r="J1190" i="1"/>
  <c r="K1190" i="1"/>
  <c r="L1190" i="1"/>
  <c r="M1190" i="1"/>
  <c r="N1190" i="1"/>
  <c r="O1190" i="1"/>
  <c r="P1190" i="1"/>
  <c r="Q1190" i="1"/>
  <c r="R1190" i="1"/>
  <c r="S1190" i="1"/>
  <c r="D1182" i="1"/>
  <c r="D1183" i="1"/>
  <c r="D1184" i="1"/>
  <c r="C1187" i="1"/>
  <c r="C1188" i="1"/>
  <c r="C1181" i="1"/>
  <c r="C1185" i="1"/>
  <c r="C1186" i="1"/>
  <c r="C1189" i="1"/>
  <c r="D1178" i="1"/>
  <c r="C1178" i="1" s="1"/>
  <c r="E1103" i="1"/>
  <c r="F1103" i="1"/>
  <c r="G1103" i="1"/>
  <c r="H1103" i="1"/>
  <c r="I1103" i="1"/>
  <c r="J1103" i="1"/>
  <c r="K1103" i="1"/>
  <c r="L1103" i="1"/>
  <c r="M1103" i="1"/>
  <c r="N1103" i="1"/>
  <c r="O1103" i="1"/>
  <c r="P1103" i="1"/>
  <c r="Q1103" i="1"/>
  <c r="R1103" i="1"/>
  <c r="S1103" i="1"/>
  <c r="E865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S865" i="1"/>
  <c r="D1969" i="1" l="1"/>
  <c r="C1969" i="1" s="1"/>
  <c r="E1986" i="1"/>
  <c r="D860" i="1"/>
  <c r="C860" i="1" s="1"/>
  <c r="D859" i="1"/>
  <c r="C859" i="1" s="1"/>
  <c r="D857" i="1"/>
  <c r="C857" i="1" s="1"/>
  <c r="D856" i="1"/>
  <c r="C856" i="1" s="1"/>
  <c r="D846" i="1"/>
  <c r="C846" i="1" s="1"/>
  <c r="D843" i="1"/>
  <c r="C843" i="1" s="1"/>
  <c r="D842" i="1"/>
  <c r="C842" i="1" s="1"/>
  <c r="D837" i="1"/>
  <c r="C837" i="1" s="1"/>
  <c r="D838" i="1"/>
  <c r="C838" i="1" s="1"/>
  <c r="D839" i="1"/>
  <c r="C839" i="1" s="1"/>
  <c r="D836" i="1"/>
  <c r="C836" i="1" l="1"/>
  <c r="C1247" i="1"/>
  <c r="D1229" i="1"/>
  <c r="C1229" i="1" s="1"/>
  <c r="D1195" i="1"/>
  <c r="C1195" i="1" s="1"/>
  <c r="D1091" i="1"/>
  <c r="C1091" i="1" l="1"/>
  <c r="D1092" i="1"/>
  <c r="C1092" i="1" s="1"/>
  <c r="D1093" i="1"/>
  <c r="C1093" i="1" s="1"/>
  <c r="D1595" i="1" l="1"/>
  <c r="C1595" i="1" s="1"/>
  <c r="D1741" i="1"/>
  <c r="C1741" i="1" s="1"/>
  <c r="H732" i="1"/>
  <c r="C498" i="1"/>
  <c r="C504" i="1"/>
  <c r="C696" i="1"/>
  <c r="S1541" i="1" l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0" i="1"/>
  <c r="C1540" i="1" s="1"/>
  <c r="D1426" i="1" l="1"/>
  <c r="C1426" i="1" s="1"/>
  <c r="D1427" i="1"/>
  <c r="C1427" i="1" s="1"/>
  <c r="D1835" i="1" l="1"/>
  <c r="C1835" i="1" s="1"/>
  <c r="D1794" i="1" l="1"/>
  <c r="C1794" i="1" s="1"/>
  <c r="C1174" i="1"/>
  <c r="C1250" i="1" l="1"/>
  <c r="P1533" i="1" l="1"/>
  <c r="Q1533" i="1"/>
  <c r="R1533" i="1"/>
  <c r="S1533" i="1"/>
  <c r="O1533" i="1"/>
  <c r="E1533" i="1"/>
  <c r="F1533" i="1"/>
  <c r="G1533" i="1"/>
  <c r="H1533" i="1"/>
  <c r="I1533" i="1"/>
  <c r="J1533" i="1"/>
  <c r="K1533" i="1"/>
  <c r="L1533" i="1"/>
  <c r="M1533" i="1"/>
  <c r="D1046" i="1" l="1"/>
  <c r="C1046" i="1" l="1"/>
  <c r="S732" i="1"/>
  <c r="R732" i="1"/>
  <c r="Q732" i="1"/>
  <c r="P732" i="1"/>
  <c r="O732" i="1"/>
  <c r="N732" i="1"/>
  <c r="M732" i="1"/>
  <c r="L732" i="1"/>
  <c r="K732" i="1"/>
  <c r="J732" i="1"/>
  <c r="I732" i="1"/>
  <c r="G732" i="1"/>
  <c r="F732" i="1"/>
  <c r="E732" i="1"/>
  <c r="P1089" i="1" l="1"/>
  <c r="Q1089" i="1"/>
  <c r="R1089" i="1"/>
  <c r="S1089" i="1"/>
  <c r="O1089" i="1"/>
  <c r="E1089" i="1"/>
  <c r="F1089" i="1"/>
  <c r="G1089" i="1"/>
  <c r="H1089" i="1"/>
  <c r="I1089" i="1"/>
  <c r="J1089" i="1"/>
  <c r="K1089" i="1"/>
  <c r="L1089" i="1"/>
  <c r="M1089" i="1"/>
  <c r="D981" i="1"/>
  <c r="C981" i="1" s="1"/>
  <c r="D189" i="1"/>
  <c r="C189" i="1" s="1"/>
  <c r="C829" i="1" l="1"/>
  <c r="P1441" i="1" l="1"/>
  <c r="Q1441" i="1"/>
  <c r="R1441" i="1"/>
  <c r="S1441" i="1"/>
  <c r="O1441" i="1"/>
  <c r="E1441" i="1"/>
  <c r="F1441" i="1"/>
  <c r="G1441" i="1"/>
  <c r="H1441" i="1"/>
  <c r="I1441" i="1"/>
  <c r="J1441" i="1"/>
  <c r="K1441" i="1"/>
  <c r="L1441" i="1"/>
  <c r="M1441" i="1"/>
  <c r="P338" i="1" l="1"/>
  <c r="Q338" i="1"/>
  <c r="R338" i="1"/>
  <c r="S338" i="1"/>
  <c r="O338" i="1"/>
  <c r="E338" i="1"/>
  <c r="F338" i="1"/>
  <c r="G338" i="1"/>
  <c r="H338" i="1"/>
  <c r="I338" i="1"/>
  <c r="J338" i="1"/>
  <c r="K338" i="1"/>
  <c r="L338" i="1"/>
  <c r="M338" i="1"/>
  <c r="D826" i="1" l="1"/>
  <c r="C826" i="1" s="1"/>
  <c r="D820" i="1"/>
  <c r="C820" i="1" s="1"/>
  <c r="D1359" i="1" l="1"/>
  <c r="C1359" i="1" s="1"/>
  <c r="D1356" i="1"/>
  <c r="C1356" i="1" s="1"/>
  <c r="D1355" i="1"/>
  <c r="C1355" i="1" s="1"/>
  <c r="D1422" i="1" l="1"/>
  <c r="C1422" i="1" s="1"/>
  <c r="D1440" i="1"/>
  <c r="C1440" i="1" s="1"/>
  <c r="D1431" i="1"/>
  <c r="C1431" i="1" s="1"/>
  <c r="D1425" i="1"/>
  <c r="C1425" i="1" s="1"/>
  <c r="D1415" i="1"/>
  <c r="C1415" i="1" s="1"/>
  <c r="D1404" i="1"/>
  <c r="C1404" i="1" s="1"/>
  <c r="D1403" i="1"/>
  <c r="C1403" i="1" s="1"/>
  <c r="D1307" i="1"/>
  <c r="C1307" i="1" s="1"/>
  <c r="D1386" i="1"/>
  <c r="C1386" i="1" s="1"/>
  <c r="D1387" i="1"/>
  <c r="C1387" i="1" s="1"/>
  <c r="D1340" i="1" l="1"/>
  <c r="C1340" i="1" s="1"/>
  <c r="D1339" i="1"/>
  <c r="C1339" i="1" s="1"/>
  <c r="D1282" i="1"/>
  <c r="C1282" i="1" s="1"/>
  <c r="C337" i="1"/>
  <c r="C1253" i="1"/>
  <c r="D1233" i="1" l="1"/>
  <c r="C1233" i="1" s="1"/>
  <c r="D1224" i="1"/>
  <c r="C1224" i="1" s="1"/>
  <c r="D1306" i="1"/>
  <c r="C1306" i="1" s="1"/>
  <c r="D525" i="1"/>
  <c r="D1268" i="1"/>
  <c r="C1268" i="1" s="1"/>
  <c r="C1267" i="1"/>
  <c r="D1251" i="1"/>
  <c r="C1251" i="1" s="1"/>
  <c r="C1242" i="1"/>
  <c r="D1219" i="1"/>
  <c r="C1219" i="1" s="1"/>
  <c r="C1212" i="1"/>
  <c r="D1336" i="1"/>
  <c r="C1336" i="1" s="1"/>
  <c r="D1269" i="1"/>
  <c r="C1269" i="1" s="1"/>
  <c r="D1240" i="1"/>
  <c r="C1240" i="1" s="1"/>
  <c r="D1235" i="1"/>
  <c r="C1235" i="1" s="1"/>
  <c r="D1225" i="1"/>
  <c r="C1225" i="1" s="1"/>
  <c r="D832" i="1"/>
  <c r="C832" i="1" s="1"/>
  <c r="D831" i="1"/>
  <c r="C831" i="1" s="1"/>
  <c r="D833" i="1"/>
  <c r="C833" i="1" s="1"/>
  <c r="D1112" i="1"/>
  <c r="C1112" i="1" s="1"/>
  <c r="I2005" i="1" l="1"/>
  <c r="H2005" i="1"/>
  <c r="G2005" i="1"/>
  <c r="D808" i="1" l="1"/>
  <c r="C808" i="1" s="1"/>
  <c r="D777" i="1"/>
  <c r="C777" i="1" s="1"/>
  <c r="D774" i="1"/>
  <c r="C774" i="1" s="1"/>
  <c r="D863" i="1"/>
  <c r="C863" i="1" s="1"/>
  <c r="D858" i="1"/>
  <c r="C858" i="1" s="1"/>
  <c r="D851" i="1"/>
  <c r="C851" i="1" s="1"/>
  <c r="D864" i="1"/>
  <c r="C864" i="1" s="1"/>
  <c r="D830" i="1"/>
  <c r="C830" i="1" s="1"/>
  <c r="D828" i="1"/>
  <c r="C828" i="1" s="1"/>
  <c r="D984" i="1"/>
  <c r="C984" i="1" s="1"/>
  <c r="D1088" i="1"/>
  <c r="C1088" i="1" s="1"/>
  <c r="D1087" i="1"/>
  <c r="C1087" i="1" s="1"/>
  <c r="C1025" i="1"/>
  <c r="D827" i="1"/>
  <c r="C827" i="1" s="1"/>
  <c r="D989" i="1"/>
  <c r="C989" i="1" s="1"/>
  <c r="C1023" i="1"/>
  <c r="C1065" i="1"/>
  <c r="C1042" i="1"/>
  <c r="C1041" i="1"/>
  <c r="C988" i="1"/>
  <c r="D972" i="1"/>
  <c r="C972" i="1" s="1"/>
  <c r="C1528" i="1" l="1"/>
  <c r="C1515" i="1"/>
  <c r="D1512" i="1"/>
  <c r="C1512" i="1" s="1"/>
  <c r="D1507" i="1"/>
  <c r="C1507" i="1" l="1"/>
  <c r="D1365" i="1"/>
  <c r="C1365" i="1" s="1"/>
  <c r="D1366" i="1"/>
  <c r="C1366" i="1" s="1"/>
  <c r="D1482" i="1" l="1"/>
  <c r="C1482" i="1" s="1"/>
  <c r="C710" i="1"/>
  <c r="C1458" i="1"/>
  <c r="D1361" i="1"/>
  <c r="C1361" i="1" s="1"/>
  <c r="D1357" i="1"/>
  <c r="C1357" i="1" s="1"/>
  <c r="C1150" i="1"/>
  <c r="D1358" i="1" l="1"/>
  <c r="C1358" i="1" s="1"/>
  <c r="D1352" i="1" l="1"/>
  <c r="C1352" i="1" s="1"/>
  <c r="C331" i="1" l="1"/>
  <c r="D479" i="1" l="1"/>
  <c r="C479" i="1" s="1"/>
  <c r="D480" i="1"/>
  <c r="C480" i="1" s="1"/>
  <c r="D1485" i="1" l="1"/>
  <c r="C1485" i="1" s="1"/>
  <c r="C68" i="1" l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6" i="1"/>
  <c r="C87" i="1"/>
  <c r="C88" i="1"/>
  <c r="C89" i="1"/>
  <c r="C90" i="1"/>
  <c r="C91" i="1"/>
  <c r="C92" i="1"/>
  <c r="C67" i="1"/>
  <c r="O93" i="1"/>
  <c r="J93" i="1"/>
  <c r="I93" i="1"/>
  <c r="H93" i="1"/>
  <c r="G93" i="1"/>
  <c r="E93" i="1"/>
  <c r="D63" i="1" l="1"/>
  <c r="C63" i="1" s="1"/>
  <c r="D62" i="1" l="1"/>
  <c r="C62" i="1" s="1"/>
  <c r="D61" i="1"/>
  <c r="C61" i="1" s="1"/>
  <c r="C442" i="1" l="1"/>
  <c r="C505" i="1" l="1"/>
  <c r="C455" i="1" l="1"/>
  <c r="C456" i="1"/>
  <c r="C457" i="1"/>
  <c r="D1056" i="1" l="1"/>
  <c r="C575" i="1" l="1"/>
  <c r="D273" i="1" l="1"/>
  <c r="C273" i="1" s="1"/>
  <c r="D655" i="1" l="1"/>
  <c r="D526" i="1"/>
  <c r="D524" i="1"/>
  <c r="C385" i="1"/>
  <c r="C384" i="1"/>
  <c r="C383" i="1"/>
  <c r="D136" i="1"/>
  <c r="C295" i="1" l="1"/>
  <c r="E752" i="1" l="1"/>
  <c r="E388" i="1"/>
  <c r="E359" i="1"/>
  <c r="E341" i="1"/>
  <c r="E296" i="1"/>
  <c r="E279" i="1"/>
  <c r="E111" i="1"/>
  <c r="E65" i="1"/>
  <c r="E34" i="1"/>
  <c r="D614" i="1" l="1"/>
  <c r="C614" i="1" s="1"/>
  <c r="C612" i="1"/>
  <c r="D613" i="1"/>
  <c r="C613" i="1" s="1"/>
  <c r="C626" i="1"/>
  <c r="C628" i="1"/>
  <c r="D1052" i="1" l="1"/>
  <c r="C1052" i="1" s="1"/>
  <c r="D1897" i="1" l="1"/>
  <c r="C1897" i="1" s="1"/>
  <c r="C1308" i="1"/>
  <c r="C524" i="1" l="1"/>
  <c r="C525" i="1"/>
  <c r="C282" i="1" l="1"/>
  <c r="C506" i="1" l="1"/>
  <c r="S2017" i="1" l="1"/>
  <c r="R2017" i="1"/>
  <c r="Q2017" i="1"/>
  <c r="P2017" i="1"/>
  <c r="O2017" i="1"/>
  <c r="M2017" i="1"/>
  <c r="L2017" i="1"/>
  <c r="K2017" i="1"/>
  <c r="J2017" i="1"/>
  <c r="I2017" i="1"/>
  <c r="H2017" i="1"/>
  <c r="G2017" i="1"/>
  <c r="F2017" i="1"/>
  <c r="E2017" i="1"/>
  <c r="D2016" i="1"/>
  <c r="C2016" i="1" s="1"/>
  <c r="D2015" i="1"/>
  <c r="C2015" i="1" s="1"/>
  <c r="D2014" i="1"/>
  <c r="C2014" i="1" s="1"/>
  <c r="D2013" i="1"/>
  <c r="C2013" i="1" s="1"/>
  <c r="D2012" i="1"/>
  <c r="C2012" i="1" s="1"/>
  <c r="D2011" i="1"/>
  <c r="C2011" i="1" s="1"/>
  <c r="C2010" i="1"/>
  <c r="D2009" i="1"/>
  <c r="C2009" i="1" s="1"/>
  <c r="D2008" i="1"/>
  <c r="C2008" i="1" s="1"/>
  <c r="D2007" i="1"/>
  <c r="C2007" i="1" s="1"/>
  <c r="D2006" i="1"/>
  <c r="C2006" i="1" s="1"/>
  <c r="D2005" i="1"/>
  <c r="C2004" i="1"/>
  <c r="S2002" i="1"/>
  <c r="R2002" i="1"/>
  <c r="Q2002" i="1"/>
  <c r="P2002" i="1"/>
  <c r="O2002" i="1"/>
  <c r="M2002" i="1"/>
  <c r="L2002" i="1"/>
  <c r="K2002" i="1"/>
  <c r="J2002" i="1"/>
  <c r="I2002" i="1"/>
  <c r="H2002" i="1"/>
  <c r="G2002" i="1"/>
  <c r="F2002" i="1"/>
  <c r="E2002" i="1"/>
  <c r="D2001" i="1"/>
  <c r="C2001" i="1" s="1"/>
  <c r="D2000" i="1"/>
  <c r="C2000" i="1" s="1"/>
  <c r="D1999" i="1"/>
  <c r="C1999" i="1" s="1"/>
  <c r="S1996" i="1"/>
  <c r="R1996" i="1"/>
  <c r="Q1996" i="1"/>
  <c r="P1996" i="1"/>
  <c r="O1996" i="1"/>
  <c r="M1996" i="1"/>
  <c r="L1996" i="1"/>
  <c r="K1996" i="1"/>
  <c r="J1996" i="1"/>
  <c r="I1996" i="1"/>
  <c r="H1996" i="1"/>
  <c r="G1996" i="1"/>
  <c r="F1996" i="1"/>
  <c r="E1996" i="1"/>
  <c r="D1995" i="1"/>
  <c r="C1995" i="1" s="1"/>
  <c r="D1994" i="1"/>
  <c r="C1994" i="1" s="1"/>
  <c r="D1993" i="1"/>
  <c r="C1993" i="1" s="1"/>
  <c r="D1992" i="1"/>
  <c r="C1992" i="1" s="1"/>
  <c r="D1991" i="1"/>
  <c r="C1991" i="1" s="1"/>
  <c r="D1990" i="1"/>
  <c r="C1990" i="1" s="1"/>
  <c r="D1989" i="1"/>
  <c r="C1989" i="1" s="1"/>
  <c r="D1988" i="1"/>
  <c r="D1984" i="1"/>
  <c r="C1984" i="1" s="1"/>
  <c r="D1983" i="1"/>
  <c r="C1983" i="1" s="1"/>
  <c r="D1982" i="1"/>
  <c r="C1982" i="1" s="1"/>
  <c r="D1981" i="1"/>
  <c r="C1981" i="1" s="1"/>
  <c r="D1980" i="1"/>
  <c r="C1980" i="1" s="1"/>
  <c r="D1979" i="1"/>
  <c r="C1979" i="1" s="1"/>
  <c r="D1978" i="1"/>
  <c r="C1978" i="1" s="1"/>
  <c r="D1977" i="1"/>
  <c r="C1977" i="1" s="1"/>
  <c r="D1976" i="1"/>
  <c r="C1976" i="1" s="1"/>
  <c r="D1975" i="1"/>
  <c r="C1975" i="1" s="1"/>
  <c r="D1974" i="1"/>
  <c r="C1974" i="1" s="1"/>
  <c r="D1973" i="1"/>
  <c r="C1973" i="1" s="1"/>
  <c r="D1972" i="1"/>
  <c r="C1972" i="1" s="1"/>
  <c r="D1971" i="1"/>
  <c r="C1971" i="1" s="1"/>
  <c r="D1970" i="1"/>
  <c r="C1970" i="1" s="1"/>
  <c r="D1968" i="1"/>
  <c r="C1968" i="1" s="1"/>
  <c r="D1967" i="1"/>
  <c r="C1967" i="1" s="1"/>
  <c r="D1966" i="1"/>
  <c r="C1966" i="1" s="1"/>
  <c r="D1965" i="1"/>
  <c r="C1965" i="1" s="1"/>
  <c r="D1964" i="1"/>
  <c r="C1964" i="1" s="1"/>
  <c r="D1963" i="1"/>
  <c r="C1963" i="1" s="1"/>
  <c r="D1962" i="1"/>
  <c r="C1962" i="1" s="1"/>
  <c r="D1961" i="1"/>
  <c r="C1961" i="1" s="1"/>
  <c r="D1960" i="1"/>
  <c r="C1960" i="1" s="1"/>
  <c r="D1959" i="1"/>
  <c r="C1959" i="1" s="1"/>
  <c r="D1958" i="1"/>
  <c r="C1958" i="1" s="1"/>
  <c r="D1957" i="1"/>
  <c r="C1957" i="1" s="1"/>
  <c r="D1956" i="1"/>
  <c r="C1956" i="1" s="1"/>
  <c r="D1955" i="1"/>
  <c r="C1955" i="1" s="1"/>
  <c r="D1954" i="1"/>
  <c r="C1954" i="1" s="1"/>
  <c r="D1953" i="1"/>
  <c r="C1953" i="1" s="1"/>
  <c r="D1952" i="1"/>
  <c r="C1952" i="1" s="1"/>
  <c r="D1951" i="1"/>
  <c r="C1951" i="1" s="1"/>
  <c r="D1950" i="1"/>
  <c r="C1950" i="1" s="1"/>
  <c r="D1949" i="1"/>
  <c r="C1949" i="1" s="1"/>
  <c r="D1948" i="1"/>
  <c r="C1948" i="1" s="1"/>
  <c r="D1947" i="1"/>
  <c r="C1947" i="1" s="1"/>
  <c r="D1946" i="1"/>
  <c r="C1946" i="1" s="1"/>
  <c r="D1945" i="1"/>
  <c r="C1945" i="1" s="1"/>
  <c r="D1944" i="1"/>
  <c r="C1944" i="1" s="1"/>
  <c r="D1943" i="1"/>
  <c r="C1943" i="1" s="1"/>
  <c r="D1942" i="1"/>
  <c r="S1940" i="1"/>
  <c r="R1940" i="1"/>
  <c r="Q1940" i="1"/>
  <c r="P1940" i="1"/>
  <c r="O1940" i="1"/>
  <c r="M1940" i="1"/>
  <c r="L1940" i="1"/>
  <c r="K1940" i="1"/>
  <c r="J1940" i="1"/>
  <c r="I1940" i="1"/>
  <c r="H1940" i="1"/>
  <c r="G1940" i="1"/>
  <c r="F1940" i="1"/>
  <c r="E1940" i="1"/>
  <c r="D1939" i="1"/>
  <c r="C1939" i="1" s="1"/>
  <c r="D1938" i="1"/>
  <c r="C1938" i="1" s="1"/>
  <c r="D1937" i="1"/>
  <c r="C1937" i="1" s="1"/>
  <c r="D1936" i="1"/>
  <c r="C1936" i="1" s="1"/>
  <c r="D1935" i="1"/>
  <c r="C1935" i="1" s="1"/>
  <c r="D1934" i="1"/>
  <c r="C1934" i="1" s="1"/>
  <c r="D1933" i="1"/>
  <c r="C1933" i="1" s="1"/>
  <c r="S1931" i="1"/>
  <c r="R1931" i="1"/>
  <c r="Q1931" i="1"/>
  <c r="P1931" i="1"/>
  <c r="O1931" i="1"/>
  <c r="M1931" i="1"/>
  <c r="L1931" i="1"/>
  <c r="K1931" i="1"/>
  <c r="J1931" i="1"/>
  <c r="I1931" i="1"/>
  <c r="H1931" i="1"/>
  <c r="G1931" i="1"/>
  <c r="F1931" i="1"/>
  <c r="E1931" i="1"/>
  <c r="D1930" i="1"/>
  <c r="C1930" i="1" s="1"/>
  <c r="D1929" i="1"/>
  <c r="C1929" i="1" s="1"/>
  <c r="D1928" i="1"/>
  <c r="C1928" i="1" s="1"/>
  <c r="D1927" i="1"/>
  <c r="C1927" i="1" s="1"/>
  <c r="D1926" i="1"/>
  <c r="C1926" i="1" s="1"/>
  <c r="D1925" i="1"/>
  <c r="C1925" i="1" s="1"/>
  <c r="D1924" i="1"/>
  <c r="C1924" i="1" s="1"/>
  <c r="D1923" i="1"/>
  <c r="C1923" i="1" s="1"/>
  <c r="D1922" i="1"/>
  <c r="C1922" i="1" s="1"/>
  <c r="D1921" i="1"/>
  <c r="C1921" i="1" s="1"/>
  <c r="D1920" i="1"/>
  <c r="C1920" i="1" s="1"/>
  <c r="D1919" i="1"/>
  <c r="C1919" i="1" s="1"/>
  <c r="D1918" i="1"/>
  <c r="C1918" i="1" s="1"/>
  <c r="D1917" i="1"/>
  <c r="C1917" i="1" s="1"/>
  <c r="D1916" i="1"/>
  <c r="C1916" i="1" s="1"/>
  <c r="D1915" i="1"/>
  <c r="C1915" i="1" s="1"/>
  <c r="D1914" i="1"/>
  <c r="C1914" i="1" s="1"/>
  <c r="D1913" i="1"/>
  <c r="C1913" i="1" s="1"/>
  <c r="D1912" i="1"/>
  <c r="C1912" i="1" s="1"/>
  <c r="D1911" i="1"/>
  <c r="C1911" i="1" s="1"/>
  <c r="D1910" i="1"/>
  <c r="C1910" i="1" s="1"/>
  <c r="D1909" i="1"/>
  <c r="C1909" i="1" s="1"/>
  <c r="D1908" i="1"/>
  <c r="C1908" i="1" s="1"/>
  <c r="D1907" i="1"/>
  <c r="C1907" i="1" s="1"/>
  <c r="D1906" i="1"/>
  <c r="C1906" i="1" s="1"/>
  <c r="D1905" i="1"/>
  <c r="C1905" i="1" s="1"/>
  <c r="D1904" i="1"/>
  <c r="C1904" i="1" s="1"/>
  <c r="D1903" i="1"/>
  <c r="C1903" i="1" s="1"/>
  <c r="D1902" i="1"/>
  <c r="C1902" i="1" s="1"/>
  <c r="D1901" i="1"/>
  <c r="C1901" i="1" s="1"/>
  <c r="D1900" i="1"/>
  <c r="C1900" i="1" s="1"/>
  <c r="D1899" i="1"/>
  <c r="C1899" i="1" s="1"/>
  <c r="D1898" i="1"/>
  <c r="C1898" i="1" s="1"/>
  <c r="D1896" i="1"/>
  <c r="C1896" i="1" s="1"/>
  <c r="D1895" i="1"/>
  <c r="C1895" i="1" s="1"/>
  <c r="D1894" i="1"/>
  <c r="C1894" i="1" s="1"/>
  <c r="D1893" i="1"/>
  <c r="C1893" i="1" s="1"/>
  <c r="D1892" i="1"/>
  <c r="C1892" i="1" s="1"/>
  <c r="D1891" i="1"/>
  <c r="C1891" i="1" s="1"/>
  <c r="D1890" i="1"/>
  <c r="C1890" i="1" s="1"/>
  <c r="D1889" i="1"/>
  <c r="C1889" i="1" s="1"/>
  <c r="D1888" i="1"/>
  <c r="C1888" i="1" s="1"/>
  <c r="D1887" i="1"/>
  <c r="C1887" i="1" s="1"/>
  <c r="D1886" i="1"/>
  <c r="C1886" i="1" s="1"/>
  <c r="D1885" i="1"/>
  <c r="C1885" i="1" s="1"/>
  <c r="D1884" i="1"/>
  <c r="C1884" i="1" s="1"/>
  <c r="D1883" i="1"/>
  <c r="C1883" i="1" s="1"/>
  <c r="D1882" i="1"/>
  <c r="C1882" i="1" s="1"/>
  <c r="D1881" i="1"/>
  <c r="C1881" i="1" s="1"/>
  <c r="D1880" i="1"/>
  <c r="C1880" i="1" s="1"/>
  <c r="D1879" i="1"/>
  <c r="C1879" i="1" s="1"/>
  <c r="D1878" i="1"/>
  <c r="C1878" i="1" s="1"/>
  <c r="D1877" i="1"/>
  <c r="C1877" i="1" s="1"/>
  <c r="D1876" i="1"/>
  <c r="C1876" i="1" s="1"/>
  <c r="D1875" i="1"/>
  <c r="C1875" i="1" s="1"/>
  <c r="D1874" i="1"/>
  <c r="C1874" i="1" s="1"/>
  <c r="D1873" i="1"/>
  <c r="C1873" i="1" s="1"/>
  <c r="D1872" i="1"/>
  <c r="C1872" i="1" s="1"/>
  <c r="D1871" i="1"/>
  <c r="C1871" i="1" s="1"/>
  <c r="D1870" i="1"/>
  <c r="C1870" i="1" s="1"/>
  <c r="D1869" i="1"/>
  <c r="C1869" i="1" s="1"/>
  <c r="D1868" i="1"/>
  <c r="C1868" i="1" s="1"/>
  <c r="D1867" i="1"/>
  <c r="C1867" i="1" s="1"/>
  <c r="D1866" i="1"/>
  <c r="C1866" i="1" s="1"/>
  <c r="D1865" i="1"/>
  <c r="C1865" i="1" s="1"/>
  <c r="D1864" i="1"/>
  <c r="C1864" i="1" s="1"/>
  <c r="D1863" i="1"/>
  <c r="C1863" i="1" s="1"/>
  <c r="D1862" i="1"/>
  <c r="C1862" i="1" s="1"/>
  <c r="D1861" i="1"/>
  <c r="C1861" i="1" s="1"/>
  <c r="D1860" i="1"/>
  <c r="C1860" i="1" s="1"/>
  <c r="D1859" i="1"/>
  <c r="C1859" i="1" s="1"/>
  <c r="D1858" i="1"/>
  <c r="C1858" i="1" s="1"/>
  <c r="D1857" i="1"/>
  <c r="C1857" i="1" s="1"/>
  <c r="D1856" i="1"/>
  <c r="C1856" i="1" s="1"/>
  <c r="D1855" i="1"/>
  <c r="C1855" i="1" s="1"/>
  <c r="D1854" i="1"/>
  <c r="C1854" i="1" s="1"/>
  <c r="D1853" i="1"/>
  <c r="C1853" i="1" s="1"/>
  <c r="D1852" i="1"/>
  <c r="C1852" i="1" s="1"/>
  <c r="D1851" i="1"/>
  <c r="C1851" i="1" s="1"/>
  <c r="D1850" i="1"/>
  <c r="C1850" i="1" s="1"/>
  <c r="D1849" i="1"/>
  <c r="C1849" i="1" s="1"/>
  <c r="D1848" i="1"/>
  <c r="C1848" i="1" s="1"/>
  <c r="D1847" i="1"/>
  <c r="C1847" i="1" s="1"/>
  <c r="D1846" i="1"/>
  <c r="C1846" i="1" s="1"/>
  <c r="D1845" i="1"/>
  <c r="C1845" i="1" s="1"/>
  <c r="D1844" i="1"/>
  <c r="C1844" i="1" s="1"/>
  <c r="D1843" i="1"/>
  <c r="C1843" i="1" s="1"/>
  <c r="D1842" i="1"/>
  <c r="C1842" i="1" s="1"/>
  <c r="D1841" i="1"/>
  <c r="C1841" i="1" s="1"/>
  <c r="D1840" i="1"/>
  <c r="C1840" i="1" s="1"/>
  <c r="D1839" i="1"/>
  <c r="C1839" i="1" s="1"/>
  <c r="D1838" i="1"/>
  <c r="C1838" i="1" s="1"/>
  <c r="D1837" i="1"/>
  <c r="C1837" i="1" s="1"/>
  <c r="D1836" i="1"/>
  <c r="C1836" i="1" s="1"/>
  <c r="D1834" i="1"/>
  <c r="C1834" i="1" s="1"/>
  <c r="D1833" i="1"/>
  <c r="C1833" i="1" s="1"/>
  <c r="D1832" i="1"/>
  <c r="C1832" i="1" s="1"/>
  <c r="D1831" i="1"/>
  <c r="C1831" i="1" s="1"/>
  <c r="D1830" i="1"/>
  <c r="C1830" i="1" s="1"/>
  <c r="D1829" i="1"/>
  <c r="C1829" i="1" s="1"/>
  <c r="D1828" i="1"/>
  <c r="C1828" i="1" s="1"/>
  <c r="D1827" i="1"/>
  <c r="C1827" i="1" s="1"/>
  <c r="D1826" i="1"/>
  <c r="C1826" i="1" s="1"/>
  <c r="D1825" i="1"/>
  <c r="C1825" i="1" s="1"/>
  <c r="D1824" i="1"/>
  <c r="C1824" i="1" s="1"/>
  <c r="D1823" i="1"/>
  <c r="C1823" i="1" s="1"/>
  <c r="D1822" i="1"/>
  <c r="C1822" i="1" s="1"/>
  <c r="D1821" i="1"/>
  <c r="C1821" i="1" s="1"/>
  <c r="D1820" i="1"/>
  <c r="C1820" i="1" s="1"/>
  <c r="D1819" i="1"/>
  <c r="C1819" i="1" s="1"/>
  <c r="D1818" i="1"/>
  <c r="C1818" i="1" s="1"/>
  <c r="D1817" i="1"/>
  <c r="C1817" i="1" s="1"/>
  <c r="D1816" i="1"/>
  <c r="C1816" i="1" s="1"/>
  <c r="D1815" i="1"/>
  <c r="C1815" i="1" s="1"/>
  <c r="D1814" i="1"/>
  <c r="C1814" i="1" s="1"/>
  <c r="D1813" i="1"/>
  <c r="C1813" i="1" s="1"/>
  <c r="D1812" i="1"/>
  <c r="C1812" i="1" s="1"/>
  <c r="D1811" i="1"/>
  <c r="C1811" i="1" s="1"/>
  <c r="D1810" i="1"/>
  <c r="C1810" i="1" s="1"/>
  <c r="D1809" i="1"/>
  <c r="C1809" i="1" s="1"/>
  <c r="D1808" i="1"/>
  <c r="C1808" i="1" s="1"/>
  <c r="D1807" i="1"/>
  <c r="C1807" i="1" s="1"/>
  <c r="D1806" i="1"/>
  <c r="S1804" i="1"/>
  <c r="R1804" i="1"/>
  <c r="Q1804" i="1"/>
  <c r="P1804" i="1"/>
  <c r="O1804" i="1"/>
  <c r="M1804" i="1"/>
  <c r="L1804" i="1"/>
  <c r="K1804" i="1"/>
  <c r="J1804" i="1"/>
  <c r="I1804" i="1"/>
  <c r="H1804" i="1"/>
  <c r="G1804" i="1"/>
  <c r="F1804" i="1"/>
  <c r="E1804" i="1"/>
  <c r="D1803" i="1"/>
  <c r="C1803" i="1" s="1"/>
  <c r="D1802" i="1"/>
  <c r="C1802" i="1" s="1"/>
  <c r="D1801" i="1"/>
  <c r="C1801" i="1" s="1"/>
  <c r="D1800" i="1"/>
  <c r="C1800" i="1" s="1"/>
  <c r="D1799" i="1"/>
  <c r="C1799" i="1" s="1"/>
  <c r="D1798" i="1"/>
  <c r="S1796" i="1"/>
  <c r="R1796" i="1"/>
  <c r="Q1796" i="1"/>
  <c r="P1796" i="1"/>
  <c r="O1796" i="1"/>
  <c r="M1796" i="1"/>
  <c r="L1796" i="1"/>
  <c r="K1796" i="1"/>
  <c r="J1796" i="1"/>
  <c r="I1796" i="1"/>
  <c r="H1796" i="1"/>
  <c r="G1796" i="1"/>
  <c r="F1796" i="1"/>
  <c r="E1796" i="1"/>
  <c r="D1795" i="1"/>
  <c r="C1795" i="1" s="1"/>
  <c r="D1793" i="1"/>
  <c r="C1793" i="1" s="1"/>
  <c r="D1792" i="1"/>
  <c r="C1792" i="1" s="1"/>
  <c r="D1791" i="1"/>
  <c r="C1791" i="1" s="1"/>
  <c r="D1790" i="1"/>
  <c r="C1790" i="1" s="1"/>
  <c r="D1789" i="1"/>
  <c r="C1789" i="1" s="1"/>
  <c r="D1788" i="1"/>
  <c r="C1788" i="1" s="1"/>
  <c r="D1787" i="1"/>
  <c r="C1787" i="1" s="1"/>
  <c r="D1786" i="1"/>
  <c r="C1786" i="1" s="1"/>
  <c r="D1785" i="1"/>
  <c r="S1783" i="1"/>
  <c r="R1783" i="1"/>
  <c r="Q1783" i="1"/>
  <c r="P1783" i="1"/>
  <c r="O1783" i="1"/>
  <c r="M1783" i="1"/>
  <c r="L1783" i="1"/>
  <c r="K1783" i="1"/>
  <c r="J1783" i="1"/>
  <c r="I1783" i="1"/>
  <c r="H1783" i="1"/>
  <c r="G1783" i="1"/>
  <c r="F1783" i="1"/>
  <c r="E1783" i="1"/>
  <c r="D1782" i="1"/>
  <c r="C1782" i="1" s="1"/>
  <c r="D1781" i="1"/>
  <c r="C1781" i="1" s="1"/>
  <c r="D1780" i="1"/>
  <c r="C1780" i="1" s="1"/>
  <c r="D1779" i="1"/>
  <c r="C1779" i="1" s="1"/>
  <c r="D1778" i="1"/>
  <c r="C1778" i="1" s="1"/>
  <c r="D1777" i="1"/>
  <c r="C1777" i="1" s="1"/>
  <c r="D1776" i="1"/>
  <c r="C1776" i="1" s="1"/>
  <c r="D1775" i="1"/>
  <c r="C1775" i="1" s="1"/>
  <c r="D1774" i="1"/>
  <c r="D1770" i="1"/>
  <c r="S1768" i="1"/>
  <c r="R1768" i="1"/>
  <c r="Q1768" i="1"/>
  <c r="P1768" i="1"/>
  <c r="O1768" i="1"/>
  <c r="M1768" i="1"/>
  <c r="L1768" i="1"/>
  <c r="K1768" i="1"/>
  <c r="J1768" i="1"/>
  <c r="I1768" i="1"/>
  <c r="H1768" i="1"/>
  <c r="G1768" i="1"/>
  <c r="F1768" i="1"/>
  <c r="E1768" i="1"/>
  <c r="D1767" i="1"/>
  <c r="C1767" i="1" s="1"/>
  <c r="D1766" i="1"/>
  <c r="C1766" i="1" s="1"/>
  <c r="D1765" i="1"/>
  <c r="C1765" i="1" s="1"/>
  <c r="D1764" i="1"/>
  <c r="C1764" i="1" s="1"/>
  <c r="D1763" i="1"/>
  <c r="C1763" i="1" s="1"/>
  <c r="D1762" i="1"/>
  <c r="C1762" i="1" s="1"/>
  <c r="D1761" i="1"/>
  <c r="C1761" i="1" s="1"/>
  <c r="D1760" i="1"/>
  <c r="C1760" i="1" s="1"/>
  <c r="D1759" i="1"/>
  <c r="C1759" i="1" s="1"/>
  <c r="D1758" i="1"/>
  <c r="C1758" i="1" s="1"/>
  <c r="D1757" i="1"/>
  <c r="C1757" i="1" s="1"/>
  <c r="D1756" i="1"/>
  <c r="C1756" i="1" s="1"/>
  <c r="D1755" i="1"/>
  <c r="C1755" i="1" s="1"/>
  <c r="D1754" i="1"/>
  <c r="C1754" i="1" s="1"/>
  <c r="D1753" i="1"/>
  <c r="C1753" i="1" s="1"/>
  <c r="D1752" i="1"/>
  <c r="C1752" i="1" s="1"/>
  <c r="D1751" i="1"/>
  <c r="C1751" i="1" s="1"/>
  <c r="D1750" i="1"/>
  <c r="C1750" i="1" s="1"/>
  <c r="D1749" i="1"/>
  <c r="C1749" i="1" s="1"/>
  <c r="D1748" i="1"/>
  <c r="C1748" i="1" s="1"/>
  <c r="D1747" i="1"/>
  <c r="C1747" i="1" s="1"/>
  <c r="D1746" i="1"/>
  <c r="C1746" i="1" s="1"/>
  <c r="D1745" i="1"/>
  <c r="C1745" i="1" s="1"/>
  <c r="D1744" i="1"/>
  <c r="C1744" i="1" s="1"/>
  <c r="D1743" i="1"/>
  <c r="C1743" i="1" s="1"/>
  <c r="D1742" i="1"/>
  <c r="C1742" i="1" s="1"/>
  <c r="D1740" i="1"/>
  <c r="S1738" i="1"/>
  <c r="R1738" i="1"/>
  <c r="Q1738" i="1"/>
  <c r="P1738" i="1"/>
  <c r="O1738" i="1"/>
  <c r="M1738" i="1"/>
  <c r="L1738" i="1"/>
  <c r="K1738" i="1"/>
  <c r="J1738" i="1"/>
  <c r="I1738" i="1"/>
  <c r="H1738" i="1"/>
  <c r="G1738" i="1"/>
  <c r="F1738" i="1"/>
  <c r="E1738" i="1"/>
  <c r="D1737" i="1"/>
  <c r="C1737" i="1" s="1"/>
  <c r="D1736" i="1"/>
  <c r="C1736" i="1" s="1"/>
  <c r="D1735" i="1"/>
  <c r="C1735" i="1" s="1"/>
  <c r="D1734" i="1"/>
  <c r="C1734" i="1" s="1"/>
  <c r="D1733" i="1"/>
  <c r="S1731" i="1"/>
  <c r="R1731" i="1"/>
  <c r="Q1731" i="1"/>
  <c r="P1731" i="1"/>
  <c r="O1731" i="1"/>
  <c r="M1731" i="1"/>
  <c r="L1731" i="1"/>
  <c r="K1731" i="1"/>
  <c r="J1731" i="1"/>
  <c r="I1731" i="1"/>
  <c r="H1731" i="1"/>
  <c r="G1731" i="1"/>
  <c r="F1731" i="1"/>
  <c r="E1731" i="1"/>
  <c r="D1730" i="1"/>
  <c r="C1730" i="1" s="1"/>
  <c r="D1729" i="1"/>
  <c r="C1729" i="1" s="1"/>
  <c r="D1728" i="1"/>
  <c r="C1728" i="1" s="1"/>
  <c r="D1727" i="1"/>
  <c r="C1727" i="1" s="1"/>
  <c r="D1726" i="1"/>
  <c r="C1726" i="1" s="1"/>
  <c r="D1725" i="1"/>
  <c r="C1725" i="1" s="1"/>
  <c r="D1724" i="1"/>
  <c r="C1724" i="1" s="1"/>
  <c r="D1723" i="1"/>
  <c r="C1723" i="1" s="1"/>
  <c r="D1722" i="1"/>
  <c r="C1722" i="1" s="1"/>
  <c r="D1721" i="1"/>
  <c r="C1721" i="1" s="1"/>
  <c r="D1720" i="1"/>
  <c r="C1720" i="1" s="1"/>
  <c r="D1719" i="1"/>
  <c r="C1719" i="1" s="1"/>
  <c r="D1718" i="1"/>
  <c r="C1718" i="1" s="1"/>
  <c r="D1717" i="1"/>
  <c r="C1717" i="1" s="1"/>
  <c r="D1716" i="1"/>
  <c r="C1716" i="1" s="1"/>
  <c r="D1715" i="1"/>
  <c r="C1715" i="1" s="1"/>
  <c r="D1714" i="1"/>
  <c r="C1714" i="1" s="1"/>
  <c r="D1713" i="1"/>
  <c r="C1713" i="1" s="1"/>
  <c r="D1712" i="1"/>
  <c r="C1712" i="1" s="1"/>
  <c r="D1711" i="1"/>
  <c r="C1711" i="1" s="1"/>
  <c r="D1710" i="1"/>
  <c r="C1710" i="1" s="1"/>
  <c r="D1709" i="1"/>
  <c r="C1709" i="1" s="1"/>
  <c r="D1708" i="1"/>
  <c r="C1708" i="1" s="1"/>
  <c r="D1707" i="1"/>
  <c r="C1707" i="1" s="1"/>
  <c r="D1706" i="1"/>
  <c r="C1706" i="1" s="1"/>
  <c r="D1705" i="1"/>
  <c r="C1705" i="1" s="1"/>
  <c r="D1704" i="1"/>
  <c r="C1704" i="1" s="1"/>
  <c r="D1703" i="1"/>
  <c r="C1703" i="1" s="1"/>
  <c r="D1702" i="1"/>
  <c r="C1702" i="1" s="1"/>
  <c r="D1701" i="1"/>
  <c r="C1701" i="1" s="1"/>
  <c r="D1700" i="1"/>
  <c r="C1700" i="1" s="1"/>
  <c r="D1699" i="1"/>
  <c r="C1699" i="1" s="1"/>
  <c r="D1698" i="1"/>
  <c r="C1698" i="1" s="1"/>
  <c r="D1697" i="1"/>
  <c r="C1697" i="1" s="1"/>
  <c r="D1696" i="1"/>
  <c r="C1696" i="1" s="1"/>
  <c r="D1695" i="1"/>
  <c r="C1695" i="1" s="1"/>
  <c r="D1694" i="1"/>
  <c r="C1694" i="1" s="1"/>
  <c r="D1693" i="1"/>
  <c r="C1693" i="1" s="1"/>
  <c r="D1692" i="1"/>
  <c r="C1692" i="1" s="1"/>
  <c r="D1691" i="1"/>
  <c r="C1691" i="1" s="1"/>
  <c r="D1690" i="1"/>
  <c r="C1690" i="1" s="1"/>
  <c r="D1689" i="1"/>
  <c r="C1689" i="1" s="1"/>
  <c r="D1688" i="1"/>
  <c r="C1688" i="1" s="1"/>
  <c r="D1687" i="1"/>
  <c r="C1687" i="1" s="1"/>
  <c r="D1686" i="1"/>
  <c r="C1686" i="1" s="1"/>
  <c r="D1685" i="1"/>
  <c r="C1685" i="1" s="1"/>
  <c r="D1684" i="1"/>
  <c r="C1684" i="1" s="1"/>
  <c r="D1683" i="1"/>
  <c r="C1683" i="1" s="1"/>
  <c r="D1682" i="1"/>
  <c r="C1682" i="1" s="1"/>
  <c r="D1681" i="1"/>
  <c r="C1681" i="1" s="1"/>
  <c r="D1680" i="1"/>
  <c r="C1680" i="1" s="1"/>
  <c r="D1679" i="1"/>
  <c r="C1679" i="1" s="1"/>
  <c r="D1678" i="1"/>
  <c r="C1678" i="1" s="1"/>
  <c r="D1677" i="1"/>
  <c r="C1677" i="1" s="1"/>
  <c r="D1676" i="1"/>
  <c r="C1676" i="1" s="1"/>
  <c r="D1675" i="1"/>
  <c r="C1675" i="1" s="1"/>
  <c r="D1674" i="1"/>
  <c r="S1672" i="1"/>
  <c r="R1672" i="1"/>
  <c r="Q1672" i="1"/>
  <c r="P1672" i="1"/>
  <c r="O1672" i="1"/>
  <c r="M1672" i="1"/>
  <c r="L1672" i="1"/>
  <c r="K1672" i="1"/>
  <c r="J1672" i="1"/>
  <c r="I1672" i="1"/>
  <c r="H1672" i="1"/>
  <c r="G1672" i="1"/>
  <c r="F1672" i="1"/>
  <c r="E1672" i="1"/>
  <c r="D1671" i="1"/>
  <c r="C1671" i="1" s="1"/>
  <c r="D1670" i="1"/>
  <c r="C1670" i="1" s="1"/>
  <c r="D1669" i="1"/>
  <c r="C1669" i="1" s="1"/>
  <c r="D1668" i="1"/>
  <c r="C1668" i="1" s="1"/>
  <c r="D1667" i="1"/>
  <c r="C1667" i="1" s="1"/>
  <c r="D1666" i="1"/>
  <c r="C1666" i="1" s="1"/>
  <c r="D1665" i="1"/>
  <c r="C1665" i="1" s="1"/>
  <c r="D1664" i="1"/>
  <c r="C1664" i="1" s="1"/>
  <c r="D1663" i="1"/>
  <c r="C1663" i="1" s="1"/>
  <c r="D1662" i="1"/>
  <c r="C1662" i="1" s="1"/>
  <c r="D1661" i="1"/>
  <c r="C1661" i="1" s="1"/>
  <c r="D1660" i="1"/>
  <c r="C1660" i="1" s="1"/>
  <c r="D1659" i="1"/>
  <c r="C1659" i="1" s="1"/>
  <c r="D1658" i="1"/>
  <c r="C1658" i="1" s="1"/>
  <c r="D1657" i="1"/>
  <c r="C1657" i="1" s="1"/>
  <c r="D1656" i="1"/>
  <c r="C1656" i="1" s="1"/>
  <c r="D1655" i="1"/>
  <c r="C1655" i="1" s="1"/>
  <c r="D1654" i="1"/>
  <c r="C1654" i="1" s="1"/>
  <c r="D1653" i="1"/>
  <c r="S1651" i="1"/>
  <c r="R1651" i="1"/>
  <c r="Q1651" i="1"/>
  <c r="P1651" i="1"/>
  <c r="O1651" i="1"/>
  <c r="M1651" i="1"/>
  <c r="L1651" i="1"/>
  <c r="K1651" i="1"/>
  <c r="J1651" i="1"/>
  <c r="I1651" i="1"/>
  <c r="H1651" i="1"/>
  <c r="G1651" i="1"/>
  <c r="F1651" i="1"/>
  <c r="E1651" i="1"/>
  <c r="D1650" i="1"/>
  <c r="C1650" i="1" s="1"/>
  <c r="D1649" i="1"/>
  <c r="C1649" i="1" s="1"/>
  <c r="D1648" i="1"/>
  <c r="C1648" i="1" s="1"/>
  <c r="D1647" i="1"/>
  <c r="C1647" i="1" s="1"/>
  <c r="D1646" i="1"/>
  <c r="C1646" i="1" s="1"/>
  <c r="D1645" i="1"/>
  <c r="C1645" i="1" s="1"/>
  <c r="D1644" i="1"/>
  <c r="C1644" i="1" s="1"/>
  <c r="D1643" i="1"/>
  <c r="C1643" i="1" s="1"/>
  <c r="D1642" i="1"/>
  <c r="C1642" i="1" s="1"/>
  <c r="D1633" i="1"/>
  <c r="C1633" i="1" s="1"/>
  <c r="D1632" i="1"/>
  <c r="C1632" i="1" s="1"/>
  <c r="D1631" i="1"/>
  <c r="C1631" i="1" s="1"/>
  <c r="D1630" i="1"/>
  <c r="C1630" i="1" s="1"/>
  <c r="D1628" i="1"/>
  <c r="C1628" i="1" s="1"/>
  <c r="D1627" i="1"/>
  <c r="C1627" i="1" s="1"/>
  <c r="D1626" i="1"/>
  <c r="C1626" i="1" s="1"/>
  <c r="D1625" i="1"/>
  <c r="C1625" i="1" s="1"/>
  <c r="D1624" i="1"/>
  <c r="C1624" i="1" s="1"/>
  <c r="D1623" i="1"/>
  <c r="C1623" i="1" s="1"/>
  <c r="D1622" i="1"/>
  <c r="C1622" i="1" s="1"/>
  <c r="D1621" i="1"/>
  <c r="C1621" i="1" s="1"/>
  <c r="D1620" i="1"/>
  <c r="C1620" i="1" s="1"/>
  <c r="D1619" i="1"/>
  <c r="C1619" i="1" s="1"/>
  <c r="D1618" i="1"/>
  <c r="C1618" i="1" s="1"/>
  <c r="D1616" i="1"/>
  <c r="C1616" i="1" s="1"/>
  <c r="D1615" i="1"/>
  <c r="C1615" i="1" s="1"/>
  <c r="D1614" i="1"/>
  <c r="C1614" i="1" s="1"/>
  <c r="D1613" i="1"/>
  <c r="C1613" i="1" s="1"/>
  <c r="D1612" i="1"/>
  <c r="C1612" i="1" s="1"/>
  <c r="D1611" i="1"/>
  <c r="C1611" i="1" s="1"/>
  <c r="D1610" i="1"/>
  <c r="C1610" i="1" s="1"/>
  <c r="D1609" i="1"/>
  <c r="C1609" i="1" s="1"/>
  <c r="D1608" i="1"/>
  <c r="C1608" i="1" s="1"/>
  <c r="D1607" i="1"/>
  <c r="C1607" i="1" s="1"/>
  <c r="D1606" i="1"/>
  <c r="C1606" i="1" s="1"/>
  <c r="D1605" i="1"/>
  <c r="C1605" i="1" s="1"/>
  <c r="D1604" i="1"/>
  <c r="C1604" i="1" s="1"/>
  <c r="D1603" i="1"/>
  <c r="C1603" i="1" s="1"/>
  <c r="D1602" i="1"/>
  <c r="C1602" i="1" s="1"/>
  <c r="S1600" i="1"/>
  <c r="R1600" i="1"/>
  <c r="Q1600" i="1"/>
  <c r="P1600" i="1"/>
  <c r="O1600" i="1"/>
  <c r="M1600" i="1"/>
  <c r="L1600" i="1"/>
  <c r="K1600" i="1"/>
  <c r="J1600" i="1"/>
  <c r="I1600" i="1"/>
  <c r="H1600" i="1"/>
  <c r="G1600" i="1"/>
  <c r="F1600" i="1"/>
  <c r="E1600" i="1"/>
  <c r="D1599" i="1"/>
  <c r="C1599" i="1" s="1"/>
  <c r="D1598" i="1"/>
  <c r="C1598" i="1" s="1"/>
  <c r="D1597" i="1"/>
  <c r="C1597" i="1" s="1"/>
  <c r="D1596" i="1"/>
  <c r="C1596" i="1" s="1"/>
  <c r="D1594" i="1"/>
  <c r="C1594" i="1" s="1"/>
  <c r="D1593" i="1"/>
  <c r="C1593" i="1" s="1"/>
  <c r="S1591" i="1"/>
  <c r="R1591" i="1"/>
  <c r="Q1591" i="1"/>
  <c r="P1591" i="1"/>
  <c r="O1591" i="1"/>
  <c r="M1591" i="1"/>
  <c r="L1591" i="1"/>
  <c r="K1591" i="1"/>
  <c r="J1591" i="1"/>
  <c r="I1591" i="1"/>
  <c r="H1591" i="1"/>
  <c r="G1591" i="1"/>
  <c r="F1591" i="1"/>
  <c r="E1591" i="1"/>
  <c r="D1589" i="1"/>
  <c r="C1589" i="1" s="1"/>
  <c r="D1588" i="1"/>
  <c r="C1588" i="1" s="1"/>
  <c r="D1587" i="1"/>
  <c r="C1587" i="1" s="1"/>
  <c r="D1586" i="1"/>
  <c r="C1586" i="1" s="1"/>
  <c r="D1585" i="1"/>
  <c r="C1585" i="1" s="1"/>
  <c r="D1584" i="1"/>
  <c r="C1584" i="1" s="1"/>
  <c r="D1590" i="1"/>
  <c r="C1590" i="1" s="1"/>
  <c r="D1583" i="1"/>
  <c r="C1583" i="1" s="1"/>
  <c r="D1582" i="1"/>
  <c r="C1582" i="1" s="1"/>
  <c r="D1581" i="1"/>
  <c r="C1581" i="1" s="1"/>
  <c r="D1580" i="1"/>
  <c r="C1580" i="1" s="1"/>
  <c r="D1579" i="1"/>
  <c r="S1577" i="1"/>
  <c r="R1577" i="1"/>
  <c r="Q1577" i="1"/>
  <c r="P1577" i="1"/>
  <c r="O1577" i="1"/>
  <c r="M1577" i="1"/>
  <c r="L1577" i="1"/>
  <c r="K1577" i="1"/>
  <c r="J1577" i="1"/>
  <c r="I1577" i="1"/>
  <c r="G1577" i="1"/>
  <c r="E1577" i="1"/>
  <c r="D1576" i="1"/>
  <c r="C1576" i="1" s="1"/>
  <c r="D1575" i="1"/>
  <c r="C1575" i="1" s="1"/>
  <c r="D1574" i="1"/>
  <c r="C1574" i="1" s="1"/>
  <c r="D1573" i="1"/>
  <c r="C1573" i="1" s="1"/>
  <c r="D1572" i="1"/>
  <c r="C1572" i="1" s="1"/>
  <c r="D1571" i="1"/>
  <c r="C1571" i="1" s="1"/>
  <c r="D1570" i="1"/>
  <c r="C1570" i="1" s="1"/>
  <c r="D1569" i="1"/>
  <c r="C1569" i="1" s="1"/>
  <c r="D1568" i="1"/>
  <c r="C1568" i="1" s="1"/>
  <c r="D1567" i="1"/>
  <c r="C1567" i="1" s="1"/>
  <c r="D1566" i="1"/>
  <c r="C1566" i="1" s="1"/>
  <c r="D1565" i="1"/>
  <c r="C1565" i="1" s="1"/>
  <c r="D1564" i="1"/>
  <c r="C1564" i="1" s="1"/>
  <c r="D1563" i="1"/>
  <c r="C1563" i="1" s="1"/>
  <c r="D1562" i="1"/>
  <c r="C1562" i="1" s="1"/>
  <c r="D1561" i="1"/>
  <c r="C1561" i="1" s="1"/>
  <c r="D1560" i="1"/>
  <c r="C1560" i="1" s="1"/>
  <c r="D1559" i="1"/>
  <c r="C1559" i="1" s="1"/>
  <c r="D1558" i="1"/>
  <c r="C1558" i="1" s="1"/>
  <c r="D1557" i="1"/>
  <c r="C1557" i="1" s="1"/>
  <c r="S1555" i="1"/>
  <c r="R1555" i="1"/>
  <c r="Q1555" i="1"/>
  <c r="P1555" i="1"/>
  <c r="O1555" i="1"/>
  <c r="M1555" i="1"/>
  <c r="L1555" i="1"/>
  <c r="K1555" i="1"/>
  <c r="J1555" i="1"/>
  <c r="I1555" i="1"/>
  <c r="H1555" i="1"/>
  <c r="G1555" i="1"/>
  <c r="F1555" i="1"/>
  <c r="E1555" i="1"/>
  <c r="D1554" i="1"/>
  <c r="C1554" i="1" s="1"/>
  <c r="D1553" i="1"/>
  <c r="C1553" i="1" s="1"/>
  <c r="D1552" i="1"/>
  <c r="C1552" i="1" s="1"/>
  <c r="D1551" i="1"/>
  <c r="C1551" i="1" s="1"/>
  <c r="D1550" i="1"/>
  <c r="C1550" i="1" s="1"/>
  <c r="D1549" i="1"/>
  <c r="C1549" i="1" s="1"/>
  <c r="D1548" i="1"/>
  <c r="C1548" i="1" s="1"/>
  <c r="D1547" i="1"/>
  <c r="C1547" i="1" s="1"/>
  <c r="D1539" i="1"/>
  <c r="C1539" i="1" s="1"/>
  <c r="D1538" i="1"/>
  <c r="C1538" i="1" s="1"/>
  <c r="D1537" i="1"/>
  <c r="A1535" i="1"/>
  <c r="D1532" i="1"/>
  <c r="C1532" i="1" s="1"/>
  <c r="D1531" i="1"/>
  <c r="C1531" i="1" s="1"/>
  <c r="D1530" i="1"/>
  <c r="C1530" i="1" s="1"/>
  <c r="D1529" i="1"/>
  <c r="C1529" i="1" s="1"/>
  <c r="D1527" i="1"/>
  <c r="C1527" i="1" s="1"/>
  <c r="C1526" i="1"/>
  <c r="C1525" i="1"/>
  <c r="C1524" i="1"/>
  <c r="C1523" i="1"/>
  <c r="C1522" i="1"/>
  <c r="D1521" i="1"/>
  <c r="C1521" i="1" s="1"/>
  <c r="D1520" i="1"/>
  <c r="C1520" i="1" s="1"/>
  <c r="C1519" i="1"/>
  <c r="C1518" i="1"/>
  <c r="C1517" i="1"/>
  <c r="C1516" i="1"/>
  <c r="C1514" i="1"/>
  <c r="C1513" i="1"/>
  <c r="D1511" i="1"/>
  <c r="C1511" i="1" s="1"/>
  <c r="D1510" i="1"/>
  <c r="C1510" i="1" s="1"/>
  <c r="D1509" i="1"/>
  <c r="C1509" i="1" s="1"/>
  <c r="D1508" i="1"/>
  <c r="D1501" i="1"/>
  <c r="C1501" i="1" s="1"/>
  <c r="D1500" i="1"/>
  <c r="C1500" i="1" s="1"/>
  <c r="D1499" i="1"/>
  <c r="C1499" i="1" s="1"/>
  <c r="D1498" i="1"/>
  <c r="C1498" i="1" s="1"/>
  <c r="D1497" i="1"/>
  <c r="C1497" i="1" s="1"/>
  <c r="D1496" i="1"/>
  <c r="C1496" i="1" s="1"/>
  <c r="D1495" i="1"/>
  <c r="C1495" i="1" s="1"/>
  <c r="D1494" i="1"/>
  <c r="C1494" i="1" s="1"/>
  <c r="D1493" i="1"/>
  <c r="C1493" i="1" s="1"/>
  <c r="D1492" i="1"/>
  <c r="C1492" i="1" s="1"/>
  <c r="D1491" i="1"/>
  <c r="C1491" i="1" s="1"/>
  <c r="D1490" i="1"/>
  <c r="C1490" i="1" s="1"/>
  <c r="D1489" i="1"/>
  <c r="C1489" i="1" s="1"/>
  <c r="D1488" i="1"/>
  <c r="C1488" i="1" s="1"/>
  <c r="D1487" i="1"/>
  <c r="C1487" i="1" s="1"/>
  <c r="D1486" i="1"/>
  <c r="C1486" i="1" s="1"/>
  <c r="D1484" i="1"/>
  <c r="C1484" i="1" s="1"/>
  <c r="D1483" i="1"/>
  <c r="C1483" i="1" s="1"/>
  <c r="D1481" i="1"/>
  <c r="C1481" i="1" s="1"/>
  <c r="D1480" i="1"/>
  <c r="C1480" i="1" s="1"/>
  <c r="D1479" i="1"/>
  <c r="C1479" i="1" s="1"/>
  <c r="D1478" i="1"/>
  <c r="C1478" i="1" s="1"/>
  <c r="D1477" i="1"/>
  <c r="C1477" i="1" s="1"/>
  <c r="D1476" i="1"/>
  <c r="C1476" i="1" s="1"/>
  <c r="D1475" i="1"/>
  <c r="C1475" i="1" s="1"/>
  <c r="D1474" i="1"/>
  <c r="C1474" i="1" s="1"/>
  <c r="D1473" i="1"/>
  <c r="C1473" i="1" s="1"/>
  <c r="D1472" i="1"/>
  <c r="C1472" i="1" s="1"/>
  <c r="D1471" i="1"/>
  <c r="C1471" i="1" s="1"/>
  <c r="D1470" i="1"/>
  <c r="C1470" i="1" s="1"/>
  <c r="D1469" i="1"/>
  <c r="C1469" i="1" s="1"/>
  <c r="D1468" i="1"/>
  <c r="C1468" i="1" s="1"/>
  <c r="D1467" i="1"/>
  <c r="C1467" i="1" s="1"/>
  <c r="C1466" i="1"/>
  <c r="D1465" i="1"/>
  <c r="C1465" i="1" s="1"/>
  <c r="D1464" i="1"/>
  <c r="C1464" i="1" s="1"/>
  <c r="D1463" i="1"/>
  <c r="C1463" i="1" s="1"/>
  <c r="D1462" i="1"/>
  <c r="C1462" i="1" s="1"/>
  <c r="D1461" i="1"/>
  <c r="C1461" i="1" s="1"/>
  <c r="D1460" i="1"/>
  <c r="C1460" i="1" s="1"/>
  <c r="D1459" i="1"/>
  <c r="C1459" i="1" s="1"/>
  <c r="D1457" i="1"/>
  <c r="C1457" i="1" s="1"/>
  <c r="D1456" i="1"/>
  <c r="C1456" i="1" s="1"/>
  <c r="D1455" i="1"/>
  <c r="S1453" i="1"/>
  <c r="R1453" i="1"/>
  <c r="Q1453" i="1"/>
  <c r="P1453" i="1"/>
  <c r="O1453" i="1"/>
  <c r="M1453" i="1"/>
  <c r="L1453" i="1"/>
  <c r="K1453" i="1"/>
  <c r="J1453" i="1"/>
  <c r="I1453" i="1"/>
  <c r="H1453" i="1"/>
  <c r="F1453" i="1"/>
  <c r="E1453" i="1"/>
  <c r="D1452" i="1"/>
  <c r="C1452" i="1" s="1"/>
  <c r="D1451" i="1"/>
  <c r="C1451" i="1" s="1"/>
  <c r="D1450" i="1"/>
  <c r="C1450" i="1" s="1"/>
  <c r="D1449" i="1"/>
  <c r="C1449" i="1" s="1"/>
  <c r="D1448" i="1"/>
  <c r="C1448" i="1" s="1"/>
  <c r="G1447" i="1"/>
  <c r="D1446" i="1"/>
  <c r="C1446" i="1" s="1"/>
  <c r="D1445" i="1"/>
  <c r="C1445" i="1" s="1"/>
  <c r="D1444" i="1"/>
  <c r="C1444" i="1" s="1"/>
  <c r="D1443" i="1"/>
  <c r="C1443" i="1" s="1"/>
  <c r="D1439" i="1"/>
  <c r="C1439" i="1" s="1"/>
  <c r="D1438" i="1"/>
  <c r="C1438" i="1" s="1"/>
  <c r="D1437" i="1"/>
  <c r="C1437" i="1" s="1"/>
  <c r="D1436" i="1"/>
  <c r="C1436" i="1" s="1"/>
  <c r="D1435" i="1"/>
  <c r="C1435" i="1" s="1"/>
  <c r="D1434" i="1"/>
  <c r="C1434" i="1" s="1"/>
  <c r="D1433" i="1"/>
  <c r="C1433" i="1" s="1"/>
  <c r="C1432" i="1"/>
  <c r="D1430" i="1"/>
  <c r="C1430" i="1" s="1"/>
  <c r="D1429" i="1"/>
  <c r="C1429" i="1" s="1"/>
  <c r="D1428" i="1"/>
  <c r="C1428" i="1" s="1"/>
  <c r="D1424" i="1"/>
  <c r="C1424" i="1" s="1"/>
  <c r="D1423" i="1"/>
  <c r="C1423" i="1" s="1"/>
  <c r="D1421" i="1"/>
  <c r="C1421" i="1" s="1"/>
  <c r="D1420" i="1"/>
  <c r="C1420" i="1" s="1"/>
  <c r="D1419" i="1"/>
  <c r="C1419" i="1" s="1"/>
  <c r="D1418" i="1"/>
  <c r="C1418" i="1" s="1"/>
  <c r="C1417" i="1"/>
  <c r="C1416" i="1"/>
  <c r="C1414" i="1"/>
  <c r="C1413" i="1"/>
  <c r="C1412" i="1"/>
  <c r="C1411" i="1"/>
  <c r="C1410" i="1"/>
  <c r="C1409" i="1"/>
  <c r="C1408" i="1"/>
  <c r="C1407" i="1"/>
  <c r="C1406" i="1"/>
  <c r="C1405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D1389" i="1"/>
  <c r="C1389" i="1" s="1"/>
  <c r="D1388" i="1"/>
  <c r="C1388" i="1" s="1"/>
  <c r="D1376" i="1"/>
  <c r="C1376" i="1" s="1"/>
  <c r="D1375" i="1"/>
  <c r="S1373" i="1"/>
  <c r="R1373" i="1"/>
  <c r="Q1373" i="1"/>
  <c r="P1373" i="1"/>
  <c r="O1373" i="1"/>
  <c r="M1373" i="1"/>
  <c r="L1373" i="1"/>
  <c r="K1373" i="1"/>
  <c r="J1373" i="1"/>
  <c r="I1373" i="1"/>
  <c r="H1373" i="1"/>
  <c r="G1373" i="1"/>
  <c r="F1373" i="1"/>
  <c r="E1373" i="1"/>
  <c r="D1372" i="1"/>
  <c r="C1372" i="1" s="1"/>
  <c r="D1371" i="1"/>
  <c r="C1371" i="1" s="1"/>
  <c r="D1370" i="1"/>
  <c r="C1370" i="1" s="1"/>
  <c r="D1369" i="1"/>
  <c r="C1369" i="1" s="1"/>
  <c r="D1368" i="1"/>
  <c r="C1368" i="1" s="1"/>
  <c r="D1367" i="1"/>
  <c r="C1367" i="1" s="1"/>
  <c r="C1364" i="1"/>
  <c r="C1363" i="1"/>
  <c r="D1362" i="1"/>
  <c r="C1362" i="1" s="1"/>
  <c r="D1360" i="1"/>
  <c r="C1360" i="1" s="1"/>
  <c r="D1354" i="1"/>
  <c r="C1354" i="1" s="1"/>
  <c r="D1353" i="1"/>
  <c r="C1353" i="1" s="1"/>
  <c r="D1351" i="1"/>
  <c r="D1350" i="1"/>
  <c r="C1350" i="1" s="1"/>
  <c r="S1348" i="1"/>
  <c r="R1348" i="1"/>
  <c r="Q1348" i="1"/>
  <c r="P1348" i="1"/>
  <c r="O1348" i="1"/>
  <c r="M1348" i="1"/>
  <c r="L1348" i="1"/>
  <c r="K1348" i="1"/>
  <c r="J1348" i="1"/>
  <c r="I1348" i="1"/>
  <c r="H1348" i="1"/>
  <c r="G1348" i="1"/>
  <c r="F1348" i="1"/>
  <c r="C1347" i="1"/>
  <c r="D1346" i="1"/>
  <c r="C1346" i="1" s="1"/>
  <c r="D1345" i="1"/>
  <c r="C1345" i="1" s="1"/>
  <c r="D1344" i="1"/>
  <c r="C1344" i="1" s="1"/>
  <c r="D1343" i="1"/>
  <c r="C1343" i="1" s="1"/>
  <c r="D1342" i="1"/>
  <c r="C1342" i="1" s="1"/>
  <c r="D1341" i="1"/>
  <c r="C1341" i="1" s="1"/>
  <c r="D1338" i="1"/>
  <c r="C1338" i="1" s="1"/>
  <c r="D1337" i="1"/>
  <c r="C1337" i="1" s="1"/>
  <c r="C1335" i="1"/>
  <c r="C1334" i="1"/>
  <c r="C1333" i="1"/>
  <c r="E1332" i="1"/>
  <c r="D1332" i="1"/>
  <c r="D1331" i="1"/>
  <c r="C1331" i="1" s="1"/>
  <c r="C1330" i="1"/>
  <c r="C1329" i="1"/>
  <c r="C1328" i="1"/>
  <c r="C1327" i="1"/>
  <c r="C1326" i="1"/>
  <c r="C1325" i="1"/>
  <c r="D1324" i="1"/>
  <c r="C1324" i="1" s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5" i="1"/>
  <c r="D1304" i="1"/>
  <c r="C1304" i="1" s="1"/>
  <c r="D1303" i="1"/>
  <c r="C1303" i="1" s="1"/>
  <c r="D1302" i="1"/>
  <c r="C1302" i="1" s="1"/>
  <c r="D1301" i="1"/>
  <c r="C1301" i="1" s="1"/>
  <c r="C1300" i="1"/>
  <c r="C1299" i="1"/>
  <c r="D1298" i="1"/>
  <c r="C1298" i="1" s="1"/>
  <c r="D1297" i="1"/>
  <c r="C1297" i="1" s="1"/>
  <c r="C1296" i="1"/>
  <c r="C1295" i="1"/>
  <c r="C1294" i="1"/>
  <c r="C1293" i="1"/>
  <c r="C1292" i="1"/>
  <c r="C1291" i="1"/>
  <c r="C1290" i="1"/>
  <c r="C1289" i="1"/>
  <c r="C1288" i="1"/>
  <c r="C1287" i="1"/>
  <c r="C1286" i="1"/>
  <c r="D1285" i="1"/>
  <c r="C1285" i="1" s="1"/>
  <c r="D1284" i="1"/>
  <c r="C1284" i="1" s="1"/>
  <c r="D1283" i="1"/>
  <c r="C1283" i="1" s="1"/>
  <c r="D1281" i="1"/>
  <c r="C1281" i="1" s="1"/>
  <c r="D1280" i="1"/>
  <c r="C1280" i="1" s="1"/>
  <c r="D1279" i="1"/>
  <c r="C1279" i="1" s="1"/>
  <c r="D1278" i="1"/>
  <c r="C1278" i="1" s="1"/>
  <c r="C1277" i="1"/>
  <c r="C1276" i="1"/>
  <c r="C1275" i="1"/>
  <c r="D1274" i="1"/>
  <c r="C1274" i="1" s="1"/>
  <c r="D1273" i="1"/>
  <c r="C1273" i="1" s="1"/>
  <c r="C1272" i="1"/>
  <c r="C1271" i="1"/>
  <c r="C1270" i="1"/>
  <c r="C1266" i="1"/>
  <c r="C1265" i="1"/>
  <c r="C1264" i="1"/>
  <c r="D1263" i="1"/>
  <c r="C1263" i="1" s="1"/>
  <c r="D1262" i="1"/>
  <c r="C1262" i="1" s="1"/>
  <c r="D1261" i="1"/>
  <c r="C1261" i="1" s="1"/>
  <c r="D1260" i="1"/>
  <c r="C1260" i="1" s="1"/>
  <c r="D1259" i="1"/>
  <c r="C1259" i="1" s="1"/>
  <c r="D1258" i="1"/>
  <c r="C1258" i="1" s="1"/>
  <c r="D1257" i="1"/>
  <c r="C1257" i="1" s="1"/>
  <c r="C1256" i="1"/>
  <c r="C1255" i="1"/>
  <c r="C1254" i="1"/>
  <c r="C1252" i="1"/>
  <c r="C1249" i="1"/>
  <c r="C1248" i="1"/>
  <c r="C1246" i="1"/>
  <c r="D1245" i="1"/>
  <c r="C1245" i="1" s="1"/>
  <c r="C1244" i="1"/>
  <c r="C1243" i="1"/>
  <c r="D1241" i="1"/>
  <c r="C1241" i="1" s="1"/>
  <c r="C1239" i="1"/>
  <c r="C1238" i="1"/>
  <c r="D1237" i="1"/>
  <c r="C1237" i="1" s="1"/>
  <c r="D1236" i="1"/>
  <c r="C1236" i="1" s="1"/>
  <c r="C1232" i="1"/>
  <c r="C1231" i="1"/>
  <c r="C1230" i="1"/>
  <c r="C1228" i="1"/>
  <c r="D1227" i="1"/>
  <c r="C1227" i="1" s="1"/>
  <c r="D1226" i="1"/>
  <c r="C1226" i="1" s="1"/>
  <c r="D1223" i="1"/>
  <c r="C1223" i="1" s="1"/>
  <c r="D1222" i="1"/>
  <c r="C1222" i="1" s="1"/>
  <c r="D1221" i="1"/>
  <c r="C1221" i="1" s="1"/>
  <c r="D1220" i="1"/>
  <c r="C1220" i="1" s="1"/>
  <c r="D1218" i="1"/>
  <c r="C1218" i="1" s="1"/>
  <c r="D1217" i="1"/>
  <c r="C1217" i="1" s="1"/>
  <c r="D1216" i="1"/>
  <c r="C1216" i="1" s="1"/>
  <c r="D1215" i="1"/>
  <c r="C1215" i="1" s="1"/>
  <c r="D1214" i="1"/>
  <c r="C1214" i="1" s="1"/>
  <c r="D1213" i="1"/>
  <c r="C1213" i="1" s="1"/>
  <c r="D1211" i="1"/>
  <c r="C1211" i="1" s="1"/>
  <c r="D1210" i="1"/>
  <c r="C1210" i="1" s="1"/>
  <c r="D1209" i="1"/>
  <c r="C1209" i="1" s="1"/>
  <c r="C1208" i="1"/>
  <c r="C1207" i="1"/>
  <c r="C1206" i="1"/>
  <c r="C1205" i="1"/>
  <c r="C1204" i="1"/>
  <c r="D1203" i="1"/>
  <c r="C1203" i="1" s="1"/>
  <c r="D1202" i="1"/>
  <c r="C1202" i="1" s="1"/>
  <c r="D1201" i="1"/>
  <c r="C1201" i="1" s="1"/>
  <c r="D1200" i="1"/>
  <c r="C1200" i="1" s="1"/>
  <c r="D1199" i="1"/>
  <c r="C1199" i="1" s="1"/>
  <c r="D1198" i="1"/>
  <c r="C1198" i="1" s="1"/>
  <c r="D1197" i="1"/>
  <c r="C1197" i="1" s="1"/>
  <c r="D1196" i="1"/>
  <c r="C1196" i="1" s="1"/>
  <c r="D1194" i="1"/>
  <c r="C1194" i="1" s="1"/>
  <c r="C1192" i="1"/>
  <c r="C1184" i="1"/>
  <c r="C1183" i="1"/>
  <c r="C1182" i="1"/>
  <c r="D1180" i="1"/>
  <c r="C1180" i="1" s="1"/>
  <c r="D1179" i="1"/>
  <c r="S1176" i="1"/>
  <c r="R1176" i="1"/>
  <c r="Q1176" i="1"/>
  <c r="P1176" i="1"/>
  <c r="O1176" i="1"/>
  <c r="M1176" i="1"/>
  <c r="L1176" i="1"/>
  <c r="K1176" i="1"/>
  <c r="J1176" i="1"/>
  <c r="I1176" i="1"/>
  <c r="H1176" i="1"/>
  <c r="G1176" i="1"/>
  <c r="F1176" i="1"/>
  <c r="E1176" i="1"/>
  <c r="C1175" i="1"/>
  <c r="C1173" i="1"/>
  <c r="D1172" i="1"/>
  <c r="C1172" i="1" s="1"/>
  <c r="D1171" i="1"/>
  <c r="C1171" i="1" s="1"/>
  <c r="D1170" i="1"/>
  <c r="C1170" i="1" s="1"/>
  <c r="D1169" i="1"/>
  <c r="C1169" i="1" s="1"/>
  <c r="D1168" i="1"/>
  <c r="C1168" i="1" s="1"/>
  <c r="C1167" i="1"/>
  <c r="D1166" i="1"/>
  <c r="C1166" i="1" s="1"/>
  <c r="C1165" i="1"/>
  <c r="C1164" i="1"/>
  <c r="C1163" i="1"/>
  <c r="C1162" i="1"/>
  <c r="C1161" i="1"/>
  <c r="C1160" i="1"/>
  <c r="D1159" i="1"/>
  <c r="C1159" i="1" s="1"/>
  <c r="D1158" i="1"/>
  <c r="C1158" i="1" s="1"/>
  <c r="S1156" i="1"/>
  <c r="R1156" i="1"/>
  <c r="Q1156" i="1"/>
  <c r="P1156" i="1"/>
  <c r="O1156" i="1"/>
  <c r="M1156" i="1"/>
  <c r="L1156" i="1"/>
  <c r="K1156" i="1"/>
  <c r="J1156" i="1"/>
  <c r="I1156" i="1"/>
  <c r="H1156" i="1"/>
  <c r="G1156" i="1"/>
  <c r="F1156" i="1"/>
  <c r="E1156" i="1"/>
  <c r="D1155" i="1"/>
  <c r="C1155" i="1" s="1"/>
  <c r="D1154" i="1"/>
  <c r="C1154" i="1" s="1"/>
  <c r="D1153" i="1"/>
  <c r="C1153" i="1" s="1"/>
  <c r="C1152" i="1"/>
  <c r="C1151" i="1"/>
  <c r="C1149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D1127" i="1"/>
  <c r="C1127" i="1" s="1"/>
  <c r="D1126" i="1"/>
  <c r="C1126" i="1" s="1"/>
  <c r="D1125" i="1"/>
  <c r="C1125" i="1" s="1"/>
  <c r="D1124" i="1"/>
  <c r="C1124" i="1" s="1"/>
  <c r="D1123" i="1"/>
  <c r="C1123" i="1" s="1"/>
  <c r="D1122" i="1"/>
  <c r="C1122" i="1" s="1"/>
  <c r="D1121" i="1"/>
  <c r="C1121" i="1" s="1"/>
  <c r="D1120" i="1"/>
  <c r="C1120" i="1" s="1"/>
  <c r="D1119" i="1"/>
  <c r="C1119" i="1" s="1"/>
  <c r="D1118" i="1"/>
  <c r="C1118" i="1" s="1"/>
  <c r="D1117" i="1"/>
  <c r="C1117" i="1" s="1"/>
  <c r="D1116" i="1"/>
  <c r="C1116" i="1" s="1"/>
  <c r="D1115" i="1"/>
  <c r="C1115" i="1" s="1"/>
  <c r="C1114" i="1"/>
  <c r="D1113" i="1"/>
  <c r="C1113" i="1" s="1"/>
  <c r="D1111" i="1"/>
  <c r="C1111" i="1" s="1"/>
  <c r="D1110" i="1"/>
  <c r="C1110" i="1" s="1"/>
  <c r="D1109" i="1"/>
  <c r="C1109" i="1" s="1"/>
  <c r="D1108" i="1"/>
  <c r="C1108" i="1" s="1"/>
  <c r="D1107" i="1"/>
  <c r="C1107" i="1" s="1"/>
  <c r="D1106" i="1"/>
  <c r="C1106" i="1" s="1"/>
  <c r="D1105" i="1"/>
  <c r="D1102" i="1"/>
  <c r="C1102" i="1" s="1"/>
  <c r="D1101" i="1"/>
  <c r="C1101" i="1" s="1"/>
  <c r="D1100" i="1"/>
  <c r="C1100" i="1" s="1"/>
  <c r="D1099" i="1"/>
  <c r="C1099" i="1" s="1"/>
  <c r="D1098" i="1"/>
  <c r="C1098" i="1" s="1"/>
  <c r="C1097" i="1"/>
  <c r="C1096" i="1"/>
  <c r="D1095" i="1"/>
  <c r="D1086" i="1"/>
  <c r="C1086" i="1" s="1"/>
  <c r="D1085" i="1"/>
  <c r="C1085" i="1" s="1"/>
  <c r="D1084" i="1"/>
  <c r="C1084" i="1" s="1"/>
  <c r="D1083" i="1"/>
  <c r="C1083" i="1" s="1"/>
  <c r="D1082" i="1"/>
  <c r="C1082" i="1" s="1"/>
  <c r="D1081" i="1"/>
  <c r="C1081" i="1" s="1"/>
  <c r="D1080" i="1"/>
  <c r="C1080" i="1" s="1"/>
  <c r="C1079" i="1"/>
  <c r="C1078" i="1"/>
  <c r="C1077" i="1"/>
  <c r="C1076" i="1"/>
  <c r="C1075" i="1"/>
  <c r="D1074" i="1"/>
  <c r="C1074" i="1" s="1"/>
  <c r="D1073" i="1"/>
  <c r="C1073" i="1" s="1"/>
  <c r="C1072" i="1"/>
  <c r="C1071" i="1"/>
  <c r="D1070" i="1"/>
  <c r="C1070" i="1" s="1"/>
  <c r="C1069" i="1"/>
  <c r="C1068" i="1"/>
  <c r="D1067" i="1"/>
  <c r="C1067" i="1" s="1"/>
  <c r="C1066" i="1"/>
  <c r="C1064" i="1"/>
  <c r="C1063" i="1"/>
  <c r="C1062" i="1"/>
  <c r="C1061" i="1"/>
  <c r="C1060" i="1"/>
  <c r="D1059" i="1"/>
  <c r="C1059" i="1" s="1"/>
  <c r="D1058" i="1"/>
  <c r="C1058" i="1" s="1"/>
  <c r="D1057" i="1"/>
  <c r="C1057" i="1" s="1"/>
  <c r="C1056" i="1"/>
  <c r="D1055" i="1"/>
  <c r="C1055" i="1" s="1"/>
  <c r="D1054" i="1"/>
  <c r="C1054" i="1" s="1"/>
  <c r="D1053" i="1"/>
  <c r="C1053" i="1" s="1"/>
  <c r="D1051" i="1"/>
  <c r="C1051" i="1" s="1"/>
  <c r="C1050" i="1"/>
  <c r="C1049" i="1"/>
  <c r="C1048" i="1"/>
  <c r="D1047" i="1"/>
  <c r="C1047" i="1" s="1"/>
  <c r="C1045" i="1"/>
  <c r="C1044" i="1"/>
  <c r="D1043" i="1"/>
  <c r="C1043" i="1" s="1"/>
  <c r="D1040" i="1"/>
  <c r="C1040" i="1" s="1"/>
  <c r="D1039" i="1"/>
  <c r="C1039" i="1" s="1"/>
  <c r="D1038" i="1"/>
  <c r="C1038" i="1" s="1"/>
  <c r="C1037" i="1"/>
  <c r="C1036" i="1"/>
  <c r="D1035" i="1"/>
  <c r="C1035" i="1" s="1"/>
  <c r="C1034" i="1"/>
  <c r="C1033" i="1"/>
  <c r="C1032" i="1"/>
  <c r="C1031" i="1"/>
  <c r="C1030" i="1"/>
  <c r="C1029" i="1"/>
  <c r="C1028" i="1"/>
  <c r="C1027" i="1"/>
  <c r="D1026" i="1"/>
  <c r="C1026" i="1" s="1"/>
  <c r="D1024" i="1"/>
  <c r="C1024" i="1" s="1"/>
  <c r="C1022" i="1"/>
  <c r="C1021" i="1"/>
  <c r="C1020" i="1"/>
  <c r="C1019" i="1"/>
  <c r="C1018" i="1"/>
  <c r="C1017" i="1"/>
  <c r="C1016" i="1"/>
  <c r="C1015" i="1"/>
  <c r="C1014" i="1"/>
  <c r="C1013" i="1"/>
  <c r="D1012" i="1"/>
  <c r="C1012" i="1" s="1"/>
  <c r="C1011" i="1"/>
  <c r="D1010" i="1"/>
  <c r="C1010" i="1" s="1"/>
  <c r="D1009" i="1"/>
  <c r="C1009" i="1" s="1"/>
  <c r="D1008" i="1"/>
  <c r="C1008" i="1" s="1"/>
  <c r="D1007" i="1"/>
  <c r="C1007" i="1" s="1"/>
  <c r="D1006" i="1"/>
  <c r="C1006" i="1" s="1"/>
  <c r="C1005" i="1"/>
  <c r="C1004" i="1"/>
  <c r="C1003" i="1"/>
  <c r="D1002" i="1"/>
  <c r="C1002" i="1" s="1"/>
  <c r="D1001" i="1"/>
  <c r="C1001" i="1" s="1"/>
  <c r="C1000" i="1"/>
  <c r="D999" i="1"/>
  <c r="C999" i="1" s="1"/>
  <c r="C998" i="1"/>
  <c r="D997" i="1"/>
  <c r="C997" i="1" s="1"/>
  <c r="D996" i="1"/>
  <c r="C996" i="1" s="1"/>
  <c r="C995" i="1"/>
  <c r="C994" i="1"/>
  <c r="C993" i="1"/>
  <c r="C992" i="1"/>
  <c r="D991" i="1"/>
  <c r="C991" i="1" s="1"/>
  <c r="D990" i="1"/>
  <c r="C990" i="1" s="1"/>
  <c r="D987" i="1"/>
  <c r="C987" i="1" s="1"/>
  <c r="D986" i="1"/>
  <c r="C986" i="1" s="1"/>
  <c r="D985" i="1"/>
  <c r="C985" i="1" s="1"/>
  <c r="C983" i="1"/>
  <c r="D982" i="1"/>
  <c r="S979" i="1"/>
  <c r="R979" i="1"/>
  <c r="Q979" i="1"/>
  <c r="P979" i="1"/>
  <c r="O979" i="1"/>
  <c r="M979" i="1"/>
  <c r="L979" i="1"/>
  <c r="K979" i="1"/>
  <c r="J979" i="1"/>
  <c r="I979" i="1"/>
  <c r="H979" i="1"/>
  <c r="G979" i="1"/>
  <c r="F979" i="1"/>
  <c r="C978" i="1"/>
  <c r="C977" i="1"/>
  <c r="C976" i="1"/>
  <c r="C975" i="1"/>
  <c r="C974" i="1"/>
  <c r="C973" i="1"/>
  <c r="C971" i="1"/>
  <c r="C970" i="1"/>
  <c r="C969" i="1"/>
  <c r="D968" i="1"/>
  <c r="C968" i="1" s="1"/>
  <c r="D967" i="1"/>
  <c r="C967" i="1" s="1"/>
  <c r="D966" i="1"/>
  <c r="C966" i="1" s="1"/>
  <c r="D965" i="1"/>
  <c r="D964" i="1"/>
  <c r="C964" i="1" s="1"/>
  <c r="D963" i="1"/>
  <c r="C963" i="1" s="1"/>
  <c r="D962" i="1"/>
  <c r="C962" i="1" s="1"/>
  <c r="D961" i="1"/>
  <c r="C961" i="1" s="1"/>
  <c r="D960" i="1"/>
  <c r="C960" i="1" s="1"/>
  <c r="D959" i="1"/>
  <c r="C959" i="1" s="1"/>
  <c r="D958" i="1"/>
  <c r="C958" i="1" s="1"/>
  <c r="D957" i="1"/>
  <c r="C957" i="1" s="1"/>
  <c r="D956" i="1"/>
  <c r="C956" i="1" s="1"/>
  <c r="S954" i="1"/>
  <c r="R954" i="1"/>
  <c r="Q954" i="1"/>
  <c r="P954" i="1"/>
  <c r="O954" i="1"/>
  <c r="M954" i="1"/>
  <c r="L954" i="1"/>
  <c r="K954" i="1"/>
  <c r="J954" i="1"/>
  <c r="I954" i="1"/>
  <c r="H954" i="1"/>
  <c r="G954" i="1"/>
  <c r="F954" i="1"/>
  <c r="E954" i="1"/>
  <c r="D862" i="1"/>
  <c r="C862" i="1" s="1"/>
  <c r="D855" i="1"/>
  <c r="C855" i="1" s="1"/>
  <c r="D854" i="1"/>
  <c r="C854" i="1" s="1"/>
  <c r="D853" i="1"/>
  <c r="C853" i="1" s="1"/>
  <c r="D852" i="1"/>
  <c r="C852" i="1" s="1"/>
  <c r="D844" i="1"/>
  <c r="C844" i="1" s="1"/>
  <c r="D841" i="1"/>
  <c r="C841" i="1" s="1"/>
  <c r="D840" i="1"/>
  <c r="S834" i="1"/>
  <c r="R834" i="1"/>
  <c r="Q834" i="1"/>
  <c r="P834" i="1"/>
  <c r="O834" i="1"/>
  <c r="M834" i="1"/>
  <c r="L834" i="1"/>
  <c r="K834" i="1"/>
  <c r="J834" i="1"/>
  <c r="I834" i="1"/>
  <c r="H834" i="1"/>
  <c r="G834" i="1"/>
  <c r="F834" i="1"/>
  <c r="E834" i="1"/>
  <c r="C822" i="1"/>
  <c r="C821" i="1"/>
  <c r="D825" i="1"/>
  <c r="C825" i="1" s="1"/>
  <c r="D824" i="1"/>
  <c r="C824" i="1" s="1"/>
  <c r="D823" i="1"/>
  <c r="C823" i="1" s="1"/>
  <c r="D819" i="1"/>
  <c r="C819" i="1" s="1"/>
  <c r="D818" i="1"/>
  <c r="C818" i="1" s="1"/>
  <c r="D817" i="1"/>
  <c r="C817" i="1" s="1"/>
  <c r="D816" i="1"/>
  <c r="C816" i="1" s="1"/>
  <c r="D815" i="1"/>
  <c r="C815" i="1" s="1"/>
  <c r="D814" i="1"/>
  <c r="C814" i="1" s="1"/>
  <c r="S811" i="1"/>
  <c r="R811" i="1"/>
  <c r="Q811" i="1"/>
  <c r="P811" i="1"/>
  <c r="O811" i="1"/>
  <c r="M811" i="1"/>
  <c r="L811" i="1"/>
  <c r="K811" i="1"/>
  <c r="J811" i="1"/>
  <c r="I811" i="1"/>
  <c r="H811" i="1"/>
  <c r="G811" i="1"/>
  <c r="F811" i="1"/>
  <c r="E811" i="1"/>
  <c r="C810" i="1"/>
  <c r="C809" i="1"/>
  <c r="C807" i="1"/>
  <c r="C806" i="1"/>
  <c r="C805" i="1"/>
  <c r="C804" i="1"/>
  <c r="D803" i="1"/>
  <c r="C803" i="1" s="1"/>
  <c r="C802" i="1"/>
  <c r="D801" i="1"/>
  <c r="C801" i="1" s="1"/>
  <c r="D800" i="1"/>
  <c r="C800" i="1" s="1"/>
  <c r="D799" i="1"/>
  <c r="C799" i="1" s="1"/>
  <c r="D798" i="1"/>
  <c r="C798" i="1" s="1"/>
  <c r="D797" i="1"/>
  <c r="C797" i="1" s="1"/>
  <c r="D796" i="1"/>
  <c r="C796" i="1" s="1"/>
  <c r="C795" i="1"/>
  <c r="C794" i="1"/>
  <c r="C793" i="1"/>
  <c r="C792" i="1"/>
  <c r="C791" i="1"/>
  <c r="C790" i="1"/>
  <c r="C789" i="1"/>
  <c r="C788" i="1"/>
  <c r="C787" i="1"/>
  <c r="C786" i="1"/>
  <c r="C785" i="1"/>
  <c r="D784" i="1"/>
  <c r="C784" i="1" s="1"/>
  <c r="D783" i="1"/>
  <c r="C783" i="1" s="1"/>
  <c r="D782" i="1"/>
  <c r="C782" i="1" s="1"/>
  <c r="D781" i="1"/>
  <c r="C781" i="1" s="1"/>
  <c r="D780" i="1"/>
  <c r="C780" i="1" s="1"/>
  <c r="D779" i="1"/>
  <c r="C779" i="1" s="1"/>
  <c r="D778" i="1"/>
  <c r="C778" i="1" s="1"/>
  <c r="C776" i="1"/>
  <c r="C775" i="1"/>
  <c r="D773" i="1"/>
  <c r="C773" i="1" s="1"/>
  <c r="D772" i="1"/>
  <c r="C772" i="1" s="1"/>
  <c r="D771" i="1"/>
  <c r="C771" i="1" s="1"/>
  <c r="D770" i="1"/>
  <c r="C770" i="1" s="1"/>
  <c r="S768" i="1"/>
  <c r="R768" i="1"/>
  <c r="Q768" i="1"/>
  <c r="P768" i="1"/>
  <c r="O768" i="1"/>
  <c r="M768" i="1"/>
  <c r="L768" i="1"/>
  <c r="K768" i="1"/>
  <c r="J768" i="1"/>
  <c r="I768" i="1"/>
  <c r="H768" i="1"/>
  <c r="G768" i="1"/>
  <c r="F768" i="1"/>
  <c r="E768" i="1"/>
  <c r="D767" i="1"/>
  <c r="C767" i="1" s="1"/>
  <c r="D766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59" i="1"/>
  <c r="C759" i="1" s="1"/>
  <c r="D758" i="1"/>
  <c r="C758" i="1" s="1"/>
  <c r="D757" i="1"/>
  <c r="C757" i="1" s="1"/>
  <c r="A754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D1503" i="1"/>
  <c r="C1503" i="1" s="1"/>
  <c r="C731" i="1"/>
  <c r="C1502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D712" i="1"/>
  <c r="C712" i="1" s="1"/>
  <c r="D711" i="1"/>
  <c r="C711" i="1" s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D679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F656" i="1"/>
  <c r="E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D631" i="1"/>
  <c r="C631" i="1" s="1"/>
  <c r="C630" i="1"/>
  <c r="C629" i="1"/>
  <c r="C627" i="1"/>
  <c r="D625" i="1"/>
  <c r="C625" i="1" s="1"/>
  <c r="D624" i="1"/>
  <c r="C624" i="1" s="1"/>
  <c r="C623" i="1"/>
  <c r="C622" i="1"/>
  <c r="C621" i="1"/>
  <c r="C620" i="1"/>
  <c r="C619" i="1"/>
  <c r="C618" i="1"/>
  <c r="C617" i="1"/>
  <c r="C616" i="1"/>
  <c r="C615" i="1"/>
  <c r="D611" i="1"/>
  <c r="C611" i="1" s="1"/>
  <c r="C610" i="1"/>
  <c r="D609" i="1"/>
  <c r="C609" i="1" s="1"/>
  <c r="D608" i="1"/>
  <c r="C608" i="1" s="1"/>
  <c r="D607" i="1"/>
  <c r="C607" i="1" s="1"/>
  <c r="C605" i="1"/>
  <c r="C604" i="1"/>
  <c r="C603" i="1"/>
  <c r="C602" i="1"/>
  <c r="C601" i="1"/>
  <c r="C600" i="1"/>
  <c r="C599" i="1"/>
  <c r="C597" i="1"/>
  <c r="C596" i="1"/>
  <c r="C595" i="1"/>
  <c r="S593" i="1"/>
  <c r="R593" i="1"/>
  <c r="Q593" i="1"/>
  <c r="P593" i="1"/>
  <c r="O593" i="1"/>
  <c r="M593" i="1"/>
  <c r="L593" i="1"/>
  <c r="K593" i="1"/>
  <c r="J593" i="1"/>
  <c r="I593" i="1"/>
  <c r="H593" i="1"/>
  <c r="G593" i="1"/>
  <c r="F593" i="1"/>
  <c r="E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D578" i="1"/>
  <c r="C578" i="1" s="1"/>
  <c r="C577" i="1"/>
  <c r="C576" i="1"/>
  <c r="D574" i="1"/>
  <c r="C574" i="1" s="1"/>
  <c r="C573" i="1"/>
  <c r="D572" i="1"/>
  <c r="C572" i="1" s="1"/>
  <c r="C571" i="1"/>
  <c r="C570" i="1"/>
  <c r="C569" i="1"/>
  <c r="C568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C565" i="1"/>
  <c r="C564" i="1"/>
  <c r="C563" i="1"/>
  <c r="D562" i="1"/>
  <c r="C562" i="1" s="1"/>
  <c r="C561" i="1"/>
  <c r="C560" i="1"/>
  <c r="C557" i="1"/>
  <c r="C556" i="1"/>
  <c r="C555" i="1"/>
  <c r="C554" i="1"/>
  <c r="C553" i="1"/>
  <c r="C552" i="1"/>
  <c r="D551" i="1"/>
  <c r="C551" i="1" s="1"/>
  <c r="D550" i="1"/>
  <c r="C550" i="1" s="1"/>
  <c r="C548" i="1"/>
  <c r="D547" i="1"/>
  <c r="C547" i="1" s="1"/>
  <c r="D549" i="1"/>
  <c r="C549" i="1" s="1"/>
  <c r="D546" i="1"/>
  <c r="C546" i="1" s="1"/>
  <c r="C545" i="1"/>
  <c r="D544" i="1"/>
  <c r="C544" i="1" s="1"/>
  <c r="C543" i="1"/>
  <c r="C542" i="1"/>
  <c r="C541" i="1"/>
  <c r="C540" i="1"/>
  <c r="C539" i="1"/>
  <c r="C538" i="1"/>
  <c r="C537" i="1"/>
  <c r="C536" i="1"/>
  <c r="C535" i="1"/>
  <c r="D534" i="1"/>
  <c r="C534" i="1" s="1"/>
  <c r="D533" i="1"/>
  <c r="C533" i="1" s="1"/>
  <c r="C532" i="1"/>
  <c r="C531" i="1"/>
  <c r="C529" i="1"/>
  <c r="C528" i="1"/>
  <c r="C527" i="1"/>
  <c r="C526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D508" i="1"/>
  <c r="C508" i="1" s="1"/>
  <c r="C507" i="1"/>
  <c r="D503" i="1"/>
  <c r="C503" i="1" s="1"/>
  <c r="D502" i="1"/>
  <c r="C502" i="1" s="1"/>
  <c r="C501" i="1"/>
  <c r="D500" i="1"/>
  <c r="C500" i="1" s="1"/>
  <c r="C499" i="1"/>
  <c r="C497" i="1"/>
  <c r="C496" i="1"/>
  <c r="C495" i="1"/>
  <c r="C494" i="1"/>
  <c r="C493" i="1"/>
  <c r="C492" i="1"/>
  <c r="D491" i="1"/>
  <c r="C491" i="1" s="1"/>
  <c r="C490" i="1"/>
  <c r="C489" i="1"/>
  <c r="C488" i="1"/>
  <c r="C487" i="1"/>
  <c r="D486" i="1"/>
  <c r="C486" i="1" s="1"/>
  <c r="C485" i="1"/>
  <c r="C484" i="1"/>
  <c r="C483" i="1"/>
  <c r="C482" i="1"/>
  <c r="C481" i="1"/>
  <c r="C478" i="1"/>
  <c r="C477" i="1"/>
  <c r="C476" i="1"/>
  <c r="C475" i="1"/>
  <c r="C474" i="1"/>
  <c r="C473" i="1"/>
  <c r="D472" i="1"/>
  <c r="C472" i="1" s="1"/>
  <c r="C471" i="1"/>
  <c r="C470" i="1"/>
  <c r="C469" i="1"/>
  <c r="C468" i="1"/>
  <c r="C467" i="1"/>
  <c r="C466" i="1"/>
  <c r="D465" i="1"/>
  <c r="C465" i="1" s="1"/>
  <c r="C464" i="1"/>
  <c r="C463" i="1"/>
  <c r="C462" i="1"/>
  <c r="C461" i="1"/>
  <c r="D460" i="1"/>
  <c r="C460" i="1" s="1"/>
  <c r="C459" i="1"/>
  <c r="C458" i="1"/>
  <c r="C451" i="1"/>
  <c r="C454" i="1"/>
  <c r="D453" i="1"/>
  <c r="C453" i="1" s="1"/>
  <c r="D452" i="1"/>
  <c r="C452" i="1" s="1"/>
  <c r="C450" i="1"/>
  <c r="C449" i="1"/>
  <c r="C448" i="1"/>
  <c r="C447" i="1"/>
  <c r="C446" i="1"/>
  <c r="C445" i="1"/>
  <c r="D444" i="1"/>
  <c r="C444" i="1" s="1"/>
  <c r="D443" i="1"/>
  <c r="C443" i="1" s="1"/>
  <c r="D441" i="1"/>
  <c r="C441" i="1" s="1"/>
  <c r="D440" i="1"/>
  <c r="C440" i="1" s="1"/>
  <c r="C437" i="1"/>
  <c r="C436" i="1"/>
  <c r="C435" i="1"/>
  <c r="C434" i="1"/>
  <c r="C439" i="1"/>
  <c r="D438" i="1"/>
  <c r="C438" i="1" s="1"/>
  <c r="C433" i="1"/>
  <c r="C432" i="1"/>
  <c r="D431" i="1"/>
  <c r="C431" i="1" s="1"/>
  <c r="D430" i="1"/>
  <c r="C430" i="1" s="1"/>
  <c r="D429" i="1"/>
  <c r="C429" i="1" s="1"/>
  <c r="C428" i="1"/>
  <c r="C427" i="1"/>
  <c r="C426" i="1"/>
  <c r="C425" i="1"/>
  <c r="C424" i="1"/>
  <c r="C423" i="1"/>
  <c r="C422" i="1"/>
  <c r="C421" i="1"/>
  <c r="C420" i="1"/>
  <c r="C419" i="1"/>
  <c r="D418" i="1"/>
  <c r="C418" i="1" s="1"/>
  <c r="D417" i="1"/>
  <c r="C417" i="1" s="1"/>
  <c r="C416" i="1"/>
  <c r="C415" i="1"/>
  <c r="C414" i="1"/>
  <c r="C413" i="1"/>
  <c r="D412" i="1"/>
  <c r="C412" i="1" s="1"/>
  <c r="D411" i="1"/>
  <c r="C411" i="1" s="1"/>
  <c r="C410" i="1"/>
  <c r="C409" i="1"/>
  <c r="C408" i="1"/>
  <c r="C407" i="1"/>
  <c r="C406" i="1"/>
  <c r="C405" i="1"/>
  <c r="C404" i="1"/>
  <c r="D403" i="1"/>
  <c r="C403" i="1" s="1"/>
  <c r="C402" i="1"/>
  <c r="C401" i="1"/>
  <c r="C400" i="1"/>
  <c r="C399" i="1"/>
  <c r="D398" i="1"/>
  <c r="C398" i="1" s="1"/>
  <c r="D397" i="1"/>
  <c r="C397" i="1" s="1"/>
  <c r="D396" i="1"/>
  <c r="C396" i="1" s="1"/>
  <c r="C395" i="1"/>
  <c r="C394" i="1"/>
  <c r="C393" i="1"/>
  <c r="C392" i="1"/>
  <c r="D391" i="1"/>
  <c r="C390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C387" i="1"/>
  <c r="C386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C379" i="1"/>
  <c r="E381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D341" i="1"/>
  <c r="C340" i="1"/>
  <c r="C336" i="1"/>
  <c r="C335" i="1"/>
  <c r="D334" i="1"/>
  <c r="C334" i="1" s="1"/>
  <c r="C333" i="1"/>
  <c r="C332" i="1"/>
  <c r="C330" i="1"/>
  <c r="C329" i="1"/>
  <c r="C328" i="1"/>
  <c r="C327" i="1"/>
  <c r="C326" i="1"/>
  <c r="C325" i="1"/>
  <c r="C324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1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C278" i="1"/>
  <c r="C277" i="1"/>
  <c r="D276" i="1"/>
  <c r="C276" i="1" s="1"/>
  <c r="D275" i="1"/>
  <c r="C275" i="1" s="1"/>
  <c r="C274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D260" i="1"/>
  <c r="C260" i="1" s="1"/>
  <c r="C259" i="1"/>
  <c r="C258" i="1"/>
  <c r="C257" i="1"/>
  <c r="C256" i="1"/>
  <c r="D255" i="1"/>
  <c r="C255" i="1" s="1"/>
  <c r="C254" i="1"/>
  <c r="C253" i="1"/>
  <c r="C252" i="1"/>
  <c r="C251" i="1"/>
  <c r="C250" i="1"/>
  <c r="C249" i="1"/>
  <c r="C248" i="1"/>
  <c r="C247" i="1"/>
  <c r="C246" i="1"/>
  <c r="C245" i="1"/>
  <c r="C244" i="1"/>
  <c r="D243" i="1"/>
  <c r="C243" i="1" s="1"/>
  <c r="C242" i="1"/>
  <c r="C241" i="1"/>
  <c r="C240" i="1"/>
  <c r="C239" i="1"/>
  <c r="C238" i="1"/>
  <c r="D237" i="1"/>
  <c r="C237" i="1" s="1"/>
  <c r="C236" i="1"/>
  <c r="D235" i="1"/>
  <c r="C235" i="1" s="1"/>
  <c r="C234" i="1"/>
  <c r="C233" i="1"/>
  <c r="C232" i="1"/>
  <c r="C231" i="1"/>
  <c r="C230" i="1"/>
  <c r="C229" i="1"/>
  <c r="C228" i="1"/>
  <c r="C227" i="1"/>
  <c r="C226" i="1"/>
  <c r="D225" i="1"/>
  <c r="C225" i="1" s="1"/>
  <c r="D224" i="1"/>
  <c r="C224" i="1" s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D206" i="1"/>
  <c r="C206" i="1" s="1"/>
  <c r="C205" i="1"/>
  <c r="C204" i="1"/>
  <c r="C203" i="1"/>
  <c r="C202" i="1"/>
  <c r="C201" i="1"/>
  <c r="C200" i="1"/>
  <c r="C199" i="1"/>
  <c r="C198" i="1"/>
  <c r="C197" i="1"/>
  <c r="C196" i="1"/>
  <c r="C195" i="1"/>
  <c r="D194" i="1"/>
  <c r="C194" i="1" s="1"/>
  <c r="C193" i="1"/>
  <c r="C192" i="1"/>
  <c r="C191" i="1"/>
  <c r="C190" i="1"/>
  <c r="D188" i="1"/>
  <c r="C188" i="1" s="1"/>
  <c r="C187" i="1"/>
  <c r="C186" i="1"/>
  <c r="C185" i="1"/>
  <c r="C184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C181" i="1"/>
  <c r="C180" i="1"/>
  <c r="D179" i="1"/>
  <c r="C179" i="1" s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E182" i="1"/>
  <c r="C157" i="1"/>
  <c r="C156" i="1"/>
  <c r="C155" i="1"/>
  <c r="C154" i="1"/>
  <c r="S152" i="1"/>
  <c r="R152" i="1"/>
  <c r="Q152" i="1"/>
  <c r="P152" i="1"/>
  <c r="O152" i="1"/>
  <c r="M152" i="1"/>
  <c r="L152" i="1"/>
  <c r="K152" i="1"/>
  <c r="J152" i="1"/>
  <c r="I152" i="1"/>
  <c r="H152" i="1"/>
  <c r="G152" i="1"/>
  <c r="F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D129" i="1"/>
  <c r="C129" i="1" s="1"/>
  <c r="E152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C110" i="1"/>
  <c r="C109" i="1"/>
  <c r="C108" i="1"/>
  <c r="C107" i="1"/>
  <c r="C106" i="1"/>
  <c r="C105" i="1"/>
  <c r="C104" i="1"/>
  <c r="C103" i="1"/>
  <c r="C102" i="1"/>
  <c r="C101" i="1"/>
  <c r="D100" i="1"/>
  <c r="C100" i="1" s="1"/>
  <c r="C99" i="1"/>
  <c r="C98" i="1"/>
  <c r="C97" i="1"/>
  <c r="C96" i="1"/>
  <c r="C95" i="1"/>
  <c r="S93" i="1"/>
  <c r="R93" i="1"/>
  <c r="Q93" i="1"/>
  <c r="P93" i="1"/>
  <c r="N93" i="1"/>
  <c r="M93" i="1"/>
  <c r="L93" i="1"/>
  <c r="K93" i="1"/>
  <c r="F93" i="1"/>
  <c r="D85" i="1"/>
  <c r="C85" i="1" s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C64" i="1"/>
  <c r="C60" i="1"/>
  <c r="C59" i="1"/>
  <c r="C58" i="1"/>
  <c r="C57" i="1"/>
  <c r="C56" i="1"/>
  <c r="C55" i="1"/>
  <c r="C54" i="1"/>
  <c r="D53" i="1"/>
  <c r="C53" i="1" s="1"/>
  <c r="D52" i="1"/>
  <c r="C52" i="1" s="1"/>
  <c r="D51" i="1"/>
  <c r="C51" i="1" s="1"/>
  <c r="C50" i="1"/>
  <c r="C49" i="1"/>
  <c r="D48" i="1"/>
  <c r="C48" i="1" s="1"/>
  <c r="C47" i="1"/>
  <c r="C46" i="1"/>
  <c r="C45" i="1"/>
  <c r="C44" i="1"/>
  <c r="C43" i="1"/>
  <c r="D42" i="1"/>
  <c r="C42" i="1" s="1"/>
  <c r="C41" i="1"/>
  <c r="D40" i="1"/>
  <c r="C39" i="1"/>
  <c r="C38" i="1"/>
  <c r="C37" i="1"/>
  <c r="C36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3" i="1"/>
  <c r="C32" i="1"/>
  <c r="C31" i="1"/>
  <c r="C30" i="1"/>
  <c r="C29" i="1"/>
  <c r="C28" i="1"/>
  <c r="C27" i="1"/>
  <c r="C26" i="1"/>
  <c r="C25" i="1"/>
  <c r="C24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1" i="1"/>
  <c r="C20" i="1"/>
  <c r="C19" i="1"/>
  <c r="C18" i="1"/>
  <c r="C17" i="1"/>
  <c r="C16" i="1"/>
  <c r="C14" i="1"/>
  <c r="C13" i="1"/>
  <c r="C12" i="1"/>
  <c r="A10" i="1"/>
  <c r="A8" i="1" l="1"/>
  <c r="H10" i="1"/>
  <c r="L10" i="1"/>
  <c r="P10" i="1"/>
  <c r="C1942" i="1"/>
  <c r="D1986" i="1"/>
  <c r="C1986" i="1" s="1"/>
  <c r="I10" i="1"/>
  <c r="Q10" i="1"/>
  <c r="F10" i="1"/>
  <c r="J10" i="1"/>
  <c r="R10" i="1"/>
  <c r="M10" i="1"/>
  <c r="C40" i="1"/>
  <c r="D65" i="1"/>
  <c r="C65" i="1" s="1"/>
  <c r="K10" i="1"/>
  <c r="O10" i="1"/>
  <c r="S10" i="1"/>
  <c r="F754" i="1"/>
  <c r="J754" i="1"/>
  <c r="R754" i="1"/>
  <c r="D1541" i="1"/>
  <c r="C1541" i="1" s="1"/>
  <c r="F1535" i="1"/>
  <c r="J1535" i="1"/>
  <c r="O1535" i="1"/>
  <c r="S1535" i="1"/>
  <c r="K754" i="1"/>
  <c r="O754" i="1"/>
  <c r="S754" i="1"/>
  <c r="G1535" i="1"/>
  <c r="K1535" i="1"/>
  <c r="P1535" i="1"/>
  <c r="H754" i="1"/>
  <c r="L754" i="1"/>
  <c r="P754" i="1"/>
  <c r="H1535" i="1"/>
  <c r="L1535" i="1"/>
  <c r="Q1535" i="1"/>
  <c r="I754" i="1"/>
  <c r="M754" i="1"/>
  <c r="Q754" i="1"/>
  <c r="D1144" i="1"/>
  <c r="C1144" i="1" s="1"/>
  <c r="D1505" i="1"/>
  <c r="C1505" i="1" s="1"/>
  <c r="E1535" i="1"/>
  <c r="I1535" i="1"/>
  <c r="M1535" i="1"/>
  <c r="R1535" i="1"/>
  <c r="C1770" i="1"/>
  <c r="D1772" i="1"/>
  <c r="C1772" i="1" s="1"/>
  <c r="D1190" i="1"/>
  <c r="C1190" i="1" s="1"/>
  <c r="C1798" i="1"/>
  <c r="D1804" i="1"/>
  <c r="C1804" i="1" s="1"/>
  <c r="C1193" i="1"/>
  <c r="D1348" i="1"/>
  <c r="C1785" i="1"/>
  <c r="D1796" i="1"/>
  <c r="C1796" i="1" s="1"/>
  <c r="C1095" i="1"/>
  <c r="D1103" i="1"/>
  <c r="C1103" i="1" s="1"/>
  <c r="D865" i="1"/>
  <c r="C865" i="1" s="1"/>
  <c r="C391" i="1"/>
  <c r="D566" i="1"/>
  <c r="C1508" i="1"/>
  <c r="D1533" i="1"/>
  <c r="C1533" i="1" s="1"/>
  <c r="C679" i="1"/>
  <c r="D732" i="1"/>
  <c r="C732" i="1" s="1"/>
  <c r="D1089" i="1"/>
  <c r="C1089" i="1" s="1"/>
  <c r="C1375" i="1"/>
  <c r="D1441" i="1"/>
  <c r="C1441" i="1" s="1"/>
  <c r="C323" i="1"/>
  <c r="D338" i="1"/>
  <c r="C338" i="1" s="1"/>
  <c r="C982" i="1"/>
  <c r="C840" i="1"/>
  <c r="D93" i="1"/>
  <c r="C93" i="1" s="1"/>
  <c r="C766" i="1"/>
  <c r="D768" i="1"/>
  <c r="C768" i="1" s="1"/>
  <c r="C1094" i="1"/>
  <c r="C2005" i="1"/>
  <c r="D2017" i="1"/>
  <c r="C2017" i="1" s="1"/>
  <c r="D388" i="1"/>
  <c r="C388" i="1" s="1"/>
  <c r="C15" i="1"/>
  <c r="D22" i="1"/>
  <c r="C756" i="1"/>
  <c r="D760" i="1"/>
  <c r="C559" i="1"/>
  <c r="D1591" i="1"/>
  <c r="C1591" i="1" s="1"/>
  <c r="C1579" i="1"/>
  <c r="D1577" i="1"/>
  <c r="C1577" i="1" s="1"/>
  <c r="D1555" i="1"/>
  <c r="C1555" i="1" s="1"/>
  <c r="D1931" i="1"/>
  <c r="C1931" i="1" s="1"/>
  <c r="D1783" i="1"/>
  <c r="C1783" i="1" s="1"/>
  <c r="C1774" i="1"/>
  <c r="D954" i="1"/>
  <c r="C954" i="1" s="1"/>
  <c r="C34" i="1"/>
  <c r="C128" i="1"/>
  <c r="C380" i="1"/>
  <c r="C676" i="1"/>
  <c r="C677" i="1"/>
  <c r="D1600" i="1"/>
  <c r="C1600" i="1" s="1"/>
  <c r="D1940" i="1"/>
  <c r="C1940" i="1" s="1"/>
  <c r="D1996" i="1"/>
  <c r="C1996" i="1" s="1"/>
  <c r="C1988" i="1"/>
  <c r="C158" i="1"/>
  <c r="D296" i="1"/>
  <c r="C296" i="1" s="1"/>
  <c r="C341" i="1"/>
  <c r="C530" i="1"/>
  <c r="C359" i="1"/>
  <c r="D593" i="1"/>
  <c r="C593" i="1" s="1"/>
  <c r="D1156" i="1"/>
  <c r="C1156" i="1" s="1"/>
  <c r="D1738" i="1"/>
  <c r="C1738" i="1" s="1"/>
  <c r="C1733" i="1"/>
  <c r="D1768" i="1"/>
  <c r="C1768" i="1" s="1"/>
  <c r="C1740" i="1"/>
  <c r="C1806" i="1"/>
  <c r="D2002" i="1"/>
  <c r="C2002" i="1" s="1"/>
  <c r="D152" i="1"/>
  <c r="C152" i="1" s="1"/>
  <c r="C558" i="1"/>
  <c r="D752" i="1"/>
  <c r="C752" i="1" s="1"/>
  <c r="E566" i="1"/>
  <c r="E10" i="1" s="1"/>
  <c r="D182" i="1"/>
  <c r="C182" i="1" s="1"/>
  <c r="D279" i="1"/>
  <c r="C279" i="1" s="1"/>
  <c r="C1179" i="1"/>
  <c r="D111" i="1"/>
  <c r="C111" i="1" s="1"/>
  <c r="D381" i="1"/>
  <c r="C381" i="1" s="1"/>
  <c r="D834" i="1"/>
  <c r="C834" i="1" s="1"/>
  <c r="C813" i="1"/>
  <c r="D1176" i="1"/>
  <c r="C1176" i="1" s="1"/>
  <c r="D1373" i="1"/>
  <c r="C1373" i="1" s="1"/>
  <c r="C1351" i="1"/>
  <c r="D1651" i="1"/>
  <c r="C1651" i="1" s="1"/>
  <c r="C1332" i="1"/>
  <c r="E1348" i="1"/>
  <c r="C598" i="1"/>
  <c r="D811" i="1"/>
  <c r="C811" i="1" s="1"/>
  <c r="D979" i="1"/>
  <c r="C1105" i="1"/>
  <c r="C1653" i="1"/>
  <c r="D1672" i="1"/>
  <c r="C1672" i="1" s="1"/>
  <c r="D1731" i="1"/>
  <c r="C1731" i="1" s="1"/>
  <c r="C1674" i="1"/>
  <c r="G1453" i="1"/>
  <c r="G754" i="1" s="1"/>
  <c r="D1447" i="1"/>
  <c r="C1447" i="1" s="1"/>
  <c r="C1455" i="1"/>
  <c r="C1537" i="1"/>
  <c r="C764" i="1" l="1"/>
  <c r="D1535" i="1"/>
  <c r="C1535" i="1" s="1"/>
  <c r="C1348" i="1"/>
  <c r="C566" i="1"/>
  <c r="C22" i="1"/>
  <c r="D1453" i="1"/>
  <c r="C1453" i="1" s="1"/>
  <c r="C760" i="1"/>
  <c r="D754" i="1" l="1"/>
  <c r="C965" i="1"/>
  <c r="E979" i="1"/>
  <c r="E754" i="1" s="1"/>
  <c r="C754" i="1" l="1"/>
  <c r="C979" i="1"/>
  <c r="G656" i="1"/>
  <c r="G10" i="1" s="1"/>
  <c r="D606" i="1"/>
  <c r="C606" i="1" s="1"/>
  <c r="D656" i="1" l="1"/>
  <c r="D10" i="1" s="1"/>
  <c r="C10" i="1" s="1"/>
  <c r="C656" i="1" l="1"/>
  <c r="E8" i="1"/>
  <c r="F8" i="1"/>
  <c r="R8" i="1"/>
  <c r="J8" i="1"/>
  <c r="Q8" i="1"/>
  <c r="M8" i="1"/>
  <c r="I8" i="1"/>
  <c r="P8" i="1"/>
  <c r="L8" i="1"/>
  <c r="H8" i="1"/>
  <c r="S8" i="1"/>
  <c r="O8" i="1"/>
  <c r="K8" i="1"/>
  <c r="D8" i="1" l="1"/>
  <c r="G8" i="1"/>
  <c r="C8" i="1" l="1"/>
</calcChain>
</file>

<file path=xl/sharedStrings.xml><?xml version="1.0" encoding="utf-8"?>
<sst xmlns="http://schemas.openxmlformats.org/spreadsheetml/2006/main" count="2879" uniqueCount="1218">
  <si>
    <t>II. Перечень работ по капитальному ремонту общего имущества в многоквартирных домах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</si>
  <si>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</si>
  <si>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</si>
  <si>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</si>
  <si>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ремонт крыши</t>
  </si>
  <si>
    <t>ремонт подвальных помещений</t>
  </si>
  <si>
    <t>ремонт фасада</t>
  </si>
  <si>
    <t>ремонт фасада с утеплением</t>
  </si>
  <si>
    <t>ремонт фундамента</t>
  </si>
  <si>
    <t>электроснабжение</t>
  </si>
  <si>
    <t>теплоснабжение</t>
  </si>
  <si>
    <t>горячее водоснабжение</t>
  </si>
  <si>
    <t>холодное водоснабжение</t>
  </si>
  <si>
    <t>водоотведение</t>
  </si>
  <si>
    <t>газоснабжение</t>
  </si>
  <si>
    <t>руб.</t>
  </si>
  <si>
    <t>ед.</t>
  </si>
  <si>
    <t>тип</t>
  </si>
  <si>
    <t>Всего по автономному округу на 2020-2022 годы</t>
  </si>
  <si>
    <t>-</t>
  </si>
  <si>
    <t>2020 год</t>
  </si>
  <si>
    <t>Итого по автономному округу на 2020 год</t>
  </si>
  <si>
    <t>г. Белоярский, мкр. 1, д. 31</t>
  </si>
  <si>
    <t>г. Белоярский, мкр. 1, д. 34</t>
  </si>
  <si>
    <t>г. Белоярский, мкр. 3, д. 15</t>
  </si>
  <si>
    <t>г. Белоярский, мкр. 3, д. 18</t>
  </si>
  <si>
    <t>г. Белоярский, мкр. 3, д. 2</t>
  </si>
  <si>
    <t>г. Белоярский, мкр. 3, д. 20</t>
  </si>
  <si>
    <t>г. Белоярский, мкр. 3, д. 21</t>
  </si>
  <si>
    <t>г. Белоярский, мкр. 3, д. 22</t>
  </si>
  <si>
    <t>г. Белоярский, мкр. 3, д. 27</t>
  </si>
  <si>
    <t>г. Белоярский, мкр. 3, д. 29</t>
  </si>
  <si>
    <t>д. Ушья, ул. Лесная, д. 43</t>
  </si>
  <si>
    <t>д. Ушья, ул. Лесная, д. 44</t>
  </si>
  <si>
    <t>пгт. Междуреченский, ул. 60 лет ВЛКСМ, д. 1</t>
  </si>
  <si>
    <t>пгт. Междуреченский, ул. 60 лет ВЛКСМ, д. 3А</t>
  </si>
  <si>
    <t>пгт. Междуреченский, ул. Кедровая, д. 1</t>
  </si>
  <si>
    <t>пгт. Междуреченский, ул. Кедровая, д. 3</t>
  </si>
  <si>
    <t>пгт. Междуреченский, ул. Кедровая, д. 5</t>
  </si>
  <si>
    <t>пгт. Мортка, ул. Путейская, д. 4</t>
  </si>
  <si>
    <t>пгт. Мортка, ул. Путейская, д. 5</t>
  </si>
  <si>
    <t>пгт. Мортка, ул. Путейская, д. 6</t>
  </si>
  <si>
    <t>город Когалым</t>
  </si>
  <si>
    <t>ул. Дружбы Народов, д. 10</t>
  </si>
  <si>
    <t>ул. Дружбы Народов, д. 12</t>
  </si>
  <si>
    <t>ул. Дружбы Народов, д. 12/1</t>
  </si>
  <si>
    <t>ул. Дружбы Народов, д. 12А</t>
  </si>
  <si>
    <t>ул. Дружбы Народов, д. 12Б</t>
  </si>
  <si>
    <t>ул. Дружбы Народов, д. 18</t>
  </si>
  <si>
    <t>ул. Мира, д. 14</t>
  </si>
  <si>
    <t>ул. Мира, д. 16</t>
  </si>
  <si>
    <t>ул. Мира, д. 18</t>
  </si>
  <si>
    <t>ул. Мира, д. 18А</t>
  </si>
  <si>
    <t>ул. Мира, д. 19</t>
  </si>
  <si>
    <t>ул. Мира, д. 21</t>
  </si>
  <si>
    <t>ул. Мира, д. 22А</t>
  </si>
  <si>
    <t>плоская</t>
  </si>
  <si>
    <t>ул. Мира, д. 22Б</t>
  </si>
  <si>
    <t>ул. Мира, д. 22В</t>
  </si>
  <si>
    <t>ул. Молодежная, д. 11</t>
  </si>
  <si>
    <t>ул. Молодежная, д. 13</t>
  </si>
  <si>
    <t>ул. Молодежная, д. 13А</t>
  </si>
  <si>
    <t>ул. Прибалтийская, д. 1</t>
  </si>
  <si>
    <t>ул. Прибалтийская, д. 11</t>
  </si>
  <si>
    <t>ул. Прибалтийская, д. 13</t>
  </si>
  <si>
    <t>ул. Прибалтийская, д. 15</t>
  </si>
  <si>
    <t>ул. Прибалтийская, д. 17</t>
  </si>
  <si>
    <t>ул. Прибалтийская, д. 23</t>
  </si>
  <si>
    <t>ул. Прибалтийская, д. 27</t>
  </si>
  <si>
    <t>ул. Прибалтийская, д. 5</t>
  </si>
  <si>
    <t>ул. Степана Повха, д. 4</t>
  </si>
  <si>
    <t>ул. Таллинская, д. 19</t>
  </si>
  <si>
    <t>Итого по городу Когалыму</t>
  </si>
  <si>
    <t>город Лангепас</t>
  </si>
  <si>
    <t>ул. Ленина, д. 13А</t>
  </si>
  <si>
    <t>ул. Ленина, д. 15</t>
  </si>
  <si>
    <t>ул. Ленина, д. 15А</t>
  </si>
  <si>
    <t>ул. Ленина, д. 17</t>
  </si>
  <si>
    <t>ул. Ленина, д. 28</t>
  </si>
  <si>
    <t>ул. Ленина, д. 30А</t>
  </si>
  <si>
    <t>ул. Ленина, д. 70</t>
  </si>
  <si>
    <t>ул. Мира, д. 11</t>
  </si>
  <si>
    <t>ул. Мира, д. 15А</t>
  </si>
  <si>
    <t>ул. Мира, д. 19А</t>
  </si>
  <si>
    <t>ул. Мира, д. 3</t>
  </si>
  <si>
    <t>ул. Мира, д. 5</t>
  </si>
  <si>
    <t>ул. Мира, д. 7</t>
  </si>
  <si>
    <t>ул. Мира, д. 9</t>
  </si>
  <si>
    <t>ул. Парковая, д. 1</t>
  </si>
  <si>
    <t>ул. Парковая, д. 11</t>
  </si>
  <si>
    <t>ул. Парковая, д. 13</t>
  </si>
  <si>
    <t>ул. Парковая, д. 13А</t>
  </si>
  <si>
    <t>ул. Парковая, д. 15</t>
  </si>
  <si>
    <t>ул. Парковая, д. 15А</t>
  </si>
  <si>
    <t>ул. Парковая, д. 17/1</t>
  </si>
  <si>
    <t>ул. Парковая, д. 5</t>
  </si>
  <si>
    <t>ул. Парковая, д. 7</t>
  </si>
  <si>
    <t>ул. Парковая, д. 7А</t>
  </si>
  <si>
    <t>ул. Солнечная, д. 10</t>
  </si>
  <si>
    <t>ул. Солнечная, д. 10А</t>
  </si>
  <si>
    <t>ул. Солнечная, д. 12</t>
  </si>
  <si>
    <t>ул. Солнечная, д. 12А</t>
  </si>
  <si>
    <t>ул. Солнечная, д. 14</t>
  </si>
  <si>
    <t>ул. Солнечная, д. 16</t>
  </si>
  <si>
    <t>ул. Солнечная, д. 2</t>
  </si>
  <si>
    <t>ул. Солнечная, д. 4</t>
  </si>
  <si>
    <t>ул. Солнечная, д. 6</t>
  </si>
  <si>
    <t>ул. Солнечная, д. 8</t>
  </si>
  <si>
    <t>Итого по городу Лангепасу</t>
  </si>
  <si>
    <t>город Мегион</t>
  </si>
  <si>
    <t>пгт. Высокий, ул. Бахилова, д. 8</t>
  </si>
  <si>
    <t>пгт. Высокий, ул. Ленина, д. 6</t>
  </si>
  <si>
    <t>ул. 50 лет Октября, д. 6</t>
  </si>
  <si>
    <t>ул. 50 лет Октября, д. 8</t>
  </si>
  <si>
    <t>ул. Заречная, д. 16</t>
  </si>
  <si>
    <t>ул. Ленина, д. 10</t>
  </si>
  <si>
    <t>скатная</t>
  </si>
  <si>
    <t>ул. Ленина, д. 4, корп. 1</t>
  </si>
  <si>
    <t>ул. Ленина, д. 4, корп. 2</t>
  </si>
  <si>
    <t>ул. Нефтяников, д. 9</t>
  </si>
  <si>
    <t>ул. Садовая, д. 16</t>
  </si>
  <si>
    <t>ул. Свободы, д. 29, корп. 2</t>
  </si>
  <si>
    <t>ул. Свободы, д. 38</t>
  </si>
  <si>
    <t>ул. Свободы, д. 42</t>
  </si>
  <si>
    <t>ул. Свободы, д. 44</t>
  </si>
  <si>
    <t>ул. Свободы, д. 46</t>
  </si>
  <si>
    <t>ул. Строителей, д. 2</t>
  </si>
  <si>
    <t>ул. Строителей, д. 3, корп. 2</t>
  </si>
  <si>
    <t>ул. Строителей, д. 7, корп. 1</t>
  </si>
  <si>
    <t>ул. Сутормина, д. 2</t>
  </si>
  <si>
    <t>ул. Сутормина, д. 4</t>
  </si>
  <si>
    <t>ул. Чехова, д. 1, корп. 1</t>
  </si>
  <si>
    <t>Итого по городу Мегион</t>
  </si>
  <si>
    <t>город Нефтеюганск</t>
  </si>
  <si>
    <t>мкр. 10а, д. 1</t>
  </si>
  <si>
    <t>мкр. 10-й, д. 10</t>
  </si>
  <si>
    <t>мкр. 10-й, д. 11</t>
  </si>
  <si>
    <t>мкр. 16-й, д. 1</t>
  </si>
  <si>
    <t>мкр. 16А, д. 66</t>
  </si>
  <si>
    <t>мкр. 1-й, д. 21</t>
  </si>
  <si>
    <t>мкр. 2-й, д. 1а</t>
  </si>
  <si>
    <t>мкр. 2-й, д. 14</t>
  </si>
  <si>
    <t>мкр. 2-й, д. 16</t>
  </si>
  <si>
    <t>мкр. 2-й, д. 19</t>
  </si>
  <si>
    <t>мкр. 2-й, д. 20</t>
  </si>
  <si>
    <t>мкр. 2-й, д. 22</t>
  </si>
  <si>
    <t>мкр. 2-й, д. 23</t>
  </si>
  <si>
    <t>мкр. 2-й, д. 3</t>
  </si>
  <si>
    <t>мкр. 2-й, д. 4</t>
  </si>
  <si>
    <t>мкр. 2-й, д. 6</t>
  </si>
  <si>
    <t>мкр. 2-й, д. 8</t>
  </si>
  <si>
    <t>мкр. 3-й, д. 12</t>
  </si>
  <si>
    <t>мкр. 3-й, д. 13</t>
  </si>
  <si>
    <t>мкр. 3-й, д. 14</t>
  </si>
  <si>
    <t>мкр. 3-й, д. 15</t>
  </si>
  <si>
    <t>мкр. 3-й, д. 16</t>
  </si>
  <si>
    <t>мкр. 3-й, д. 5</t>
  </si>
  <si>
    <t>мкр. 3-й, д. 6</t>
  </si>
  <si>
    <t>мкр. 3-й, д. 7</t>
  </si>
  <si>
    <t>мкр. 3-й, д. 8</t>
  </si>
  <si>
    <t>мкр. 5-й, д. 2</t>
  </si>
  <si>
    <t>мкр. 5-й, д. 3</t>
  </si>
  <si>
    <t>мкр. 5-й, д. 4</t>
  </si>
  <si>
    <t>мкр. 5-й, д. 65</t>
  </si>
  <si>
    <t>мкр. 7-й, д. 40Г</t>
  </si>
  <si>
    <t>мкр. 7-й, д. 50</t>
  </si>
  <si>
    <t>мкр. 7-й, д. 56</t>
  </si>
  <si>
    <t>мкр. 7-й, д. 60</t>
  </si>
  <si>
    <t>мкр. 8-й, д. 1</t>
  </si>
  <si>
    <t>мкр. 8-й, д. 10</t>
  </si>
  <si>
    <t>мкр. 8-й, д. 12</t>
  </si>
  <si>
    <t>мкр. 8-й, д. 15</t>
  </si>
  <si>
    <t>мкр. 8-й, д. 16</t>
  </si>
  <si>
    <t>мкр. 8-й, д. 17</t>
  </si>
  <si>
    <t>мкр. 8-й, д. 2</t>
  </si>
  <si>
    <t>мкр. 8-й, д. 3</t>
  </si>
  <si>
    <t>мкр. 8-й, д. 4</t>
  </si>
  <si>
    <t>мкр. 8-й, д. 7</t>
  </si>
  <si>
    <t>мкр. 9-й, д. 1</t>
  </si>
  <si>
    <t>мкр. 9-й, д. 12</t>
  </si>
  <si>
    <t>мкр. 9-й, д. 13</t>
  </si>
  <si>
    <t>мкр. 9-й, д. 14</t>
  </si>
  <si>
    <t>мкр. 9-й, д. 15</t>
  </si>
  <si>
    <t>мкр. 9-й, д. 16</t>
  </si>
  <si>
    <t>мкр. 9-й, д. 17</t>
  </si>
  <si>
    <t>мкр. 9-й, д. 18</t>
  </si>
  <si>
    <t>мкр. 9-й, д. 19</t>
  </si>
  <si>
    <t>мкр. 9-й, д. 2</t>
  </si>
  <si>
    <t>мкр. 9-й, д. 3</t>
  </si>
  <si>
    <t>мкр. 9-й, д. 4</t>
  </si>
  <si>
    <t>мкр. 9-й, д. 6</t>
  </si>
  <si>
    <t>мкр. 9-й, д. 8</t>
  </si>
  <si>
    <t>мкр. 9-й, д. 9</t>
  </si>
  <si>
    <t>Итого по городу Нефтеюганску</t>
  </si>
  <si>
    <t>п. Каркатеевы, ул. Центральная, д. 13</t>
  </si>
  <si>
    <t>п. Каркатеевы, ул. Центральная, д. 31</t>
  </si>
  <si>
    <t>п. Каркатеевы, ул. Центральная, д. 32</t>
  </si>
  <si>
    <t>п. Каркатеевы, ул. Центральная, д. 33</t>
  </si>
  <si>
    <t>п. Каркатеевы, ул. Центральная, д. 34</t>
  </si>
  <si>
    <t>п. Куть-Ях, д. 10</t>
  </si>
  <si>
    <t>п. Куть-Ях, д. 11</t>
  </si>
  <si>
    <t>п. Куть-Ях, д. 12</t>
  </si>
  <si>
    <t>п. Куть-Ях, д. 3</t>
  </si>
  <si>
    <t>п. Куть-Ях, д. 9</t>
  </si>
  <si>
    <t>п. Сингапай, ул. Круг Б-3, д. 39</t>
  </si>
  <si>
    <t>п. Сингапай, ул. Круг Б-3, д. 40</t>
  </si>
  <si>
    <t>п. Сингапай, ул. Круг Б-3, д. 43</t>
  </si>
  <si>
    <t>п. Сингапай, ул. Круг Б-4, д. 28</t>
  </si>
  <si>
    <t>п. Сингапай, ул. Круг Б-4, д. 29</t>
  </si>
  <si>
    <t>п. Сингапай, ул. Круг Б-4, д. 32</t>
  </si>
  <si>
    <t>п. Сингапай, ул. Круг Б-4, д. 33</t>
  </si>
  <si>
    <t>п. Сингапай, ул. Круг Б-4, д. 34</t>
  </si>
  <si>
    <t>п. Сингапай, ул. Круг В-1, д. 44</t>
  </si>
  <si>
    <t>пгт. Пойковский, мкр. 1-й, д. 100</t>
  </si>
  <si>
    <t>пгт. Пойковский, мкр. 1-й, д. 104</t>
  </si>
  <si>
    <t>пгт. Пойковский, мкр. 1-й, д. 63</t>
  </si>
  <si>
    <t>пгт. Пойковский, мкр. 1-й, д. 64</t>
  </si>
  <si>
    <t>пгт. Пойковский, мкр. 2-й, д. 25</t>
  </si>
  <si>
    <t>пгт. Пойковский, мкр. 2-й, д. 29</t>
  </si>
  <si>
    <t>пгт. Пойковский, мкр. 2-й, д. 8</t>
  </si>
  <si>
    <t>пгт. Пойковский, мкр. 3-й, д. 120</t>
  </si>
  <si>
    <t>пгт. Пойковский, мкр. 3-й, д. 22</t>
  </si>
  <si>
    <t>пгт. Пойковский, мкр. 3-й, д. 4</t>
  </si>
  <si>
    <t>пгт. Пойковский, мкр. 3-й, д. 73</t>
  </si>
  <si>
    <t>город Нижневартовск</t>
  </si>
  <si>
    <t>б-р. Комсомольский, д. 14А</t>
  </si>
  <si>
    <t>б-р. Комсомольский, д. 14В</t>
  </si>
  <si>
    <t>б-р. Комсомольский, д. 2</t>
  </si>
  <si>
    <t>б-р. Комсомольский, д. 2Б</t>
  </si>
  <si>
    <t>б-р. Комсомольский, д. 5А</t>
  </si>
  <si>
    <t>пр-кт. Победы, д. 12</t>
  </si>
  <si>
    <t>пр-кт. Победы, д. 12А</t>
  </si>
  <si>
    <t>пр-кт. Победы, д. 18</t>
  </si>
  <si>
    <t>пр-кт. Победы, д. 20б</t>
  </si>
  <si>
    <t>пр-кт. Победы, д. 22А</t>
  </si>
  <si>
    <t>пр-кт. Победы, д. 25</t>
  </si>
  <si>
    <t>ул. 60 лет Октября, д. 3</t>
  </si>
  <si>
    <t>ул. 60 лет Октября, д. 5а</t>
  </si>
  <si>
    <t>ул. 60 лет Октября, д. 7</t>
  </si>
  <si>
    <t>ул. Гагарина, д. 7</t>
  </si>
  <si>
    <t>ул. Гагарина, д. 7Б</t>
  </si>
  <si>
    <t>ул. Дружбы Народов, д. 20</t>
  </si>
  <si>
    <t>ул. Дружбы Народов, д. 26А</t>
  </si>
  <si>
    <t>ул. Дружбы Народов, д. 26Б</t>
  </si>
  <si>
    <t>ул. Дружбы Народов, д. 29А</t>
  </si>
  <si>
    <t>ул. Дружбы Народов, д. 31</t>
  </si>
  <si>
    <t>ул. Дружбы Народов, д. 33</t>
  </si>
  <si>
    <t>ул. Дружбы Народов, д. 6</t>
  </si>
  <si>
    <t>ул. Заводская, д. 11, корп. 11</t>
  </si>
  <si>
    <t>ул. Заводская, д. 11А</t>
  </si>
  <si>
    <t>ул. Заводская, д. 13</t>
  </si>
  <si>
    <t>ул. Интернациональная, д. 18</t>
  </si>
  <si>
    <t>ул. Интернациональная, д. 20</t>
  </si>
  <si>
    <t>ул. Интернациональная, д. 20Б</t>
  </si>
  <si>
    <t>ул. Интернациональная, д. 22</t>
  </si>
  <si>
    <t>ул. Интернациональная, д. 24</t>
  </si>
  <si>
    <t>ул. Ленина, д. 21</t>
  </si>
  <si>
    <t>ул. Ленина, д. 23</t>
  </si>
  <si>
    <t>ул. Ленина, д. 25Б</t>
  </si>
  <si>
    <t>ул. Ленина, д. 3А</t>
  </si>
  <si>
    <t>ул. Маршала Жукова, д. 11</t>
  </si>
  <si>
    <t>ул. Менделеева, д. 4а</t>
  </si>
  <si>
    <t>ул. Мира, д. 16Б ВСТАВКА</t>
  </si>
  <si>
    <t>ул. Мира, д. 30</t>
  </si>
  <si>
    <t>ул. Мира, д. 34А</t>
  </si>
  <si>
    <t>ул. Мира, д. 50</t>
  </si>
  <si>
    <t>ул. Мира, д. 5А</t>
  </si>
  <si>
    <t>ул. Мира, д. 60Б</t>
  </si>
  <si>
    <t>ул. Мира, д. 60КОРП1</t>
  </si>
  <si>
    <t>ул. Мира, д. 60КОРП2</t>
  </si>
  <si>
    <t>ул. Мира, д. 60КОРП3</t>
  </si>
  <si>
    <t>ул. Мира, д. 60КОРП4</t>
  </si>
  <si>
    <t>ул. Мира, д. 76</t>
  </si>
  <si>
    <t>ул. Мира, д. 81</t>
  </si>
  <si>
    <t>ул. Мира, д. 83</t>
  </si>
  <si>
    <t>ул. Мира, д. 85</t>
  </si>
  <si>
    <t>ул. Нефтяников, д. 15</t>
  </si>
  <si>
    <t>ул. Нефтяников, д. 15А</t>
  </si>
  <si>
    <t>ул. Нефтяников, д. 17А</t>
  </si>
  <si>
    <t>ул. Нефтяников, д. 21</t>
  </si>
  <si>
    <t>ул. Нефтяников, д. 21А</t>
  </si>
  <si>
    <t>ул. Нефтяников, д. 23</t>
  </si>
  <si>
    <t>ул. Нефтяников, д. 25</t>
  </si>
  <si>
    <t>ул. Нефтяников, д. 64</t>
  </si>
  <si>
    <t>ул. Нефтяников, д. 68</t>
  </si>
  <si>
    <t>ул. Нефтяников, д. 74</t>
  </si>
  <si>
    <t>ул. Нефтяников, д. 78</t>
  </si>
  <si>
    <t>ул. Озёрная, д. 1</t>
  </si>
  <si>
    <t>ул. Омская, д. 6</t>
  </si>
  <si>
    <t>ул. Омская, д. 6А</t>
  </si>
  <si>
    <t>ул. Пермская, д. 1</t>
  </si>
  <si>
    <t>ул. Пермская, д. 2</t>
  </si>
  <si>
    <t>ул. Пермская, д. 3А</t>
  </si>
  <si>
    <t>ул. Пермская, д. 4</t>
  </si>
  <si>
    <t>ул. Пермская, д. 4А</t>
  </si>
  <si>
    <t>ул. Пермская, д. 5</t>
  </si>
  <si>
    <t>ул. Пермская, д. 6</t>
  </si>
  <si>
    <t>ул. Пермская, д. 8</t>
  </si>
  <si>
    <t>ул. Пионерская, д. 5</t>
  </si>
  <si>
    <t>ул. Спортивная, д. 11</t>
  </si>
  <si>
    <t>ул. Спортивная, д. 13</t>
  </si>
  <si>
    <t>ул. Спортивная, д. 13а</t>
  </si>
  <si>
    <t>ул. Спортивная, д. 17</t>
  </si>
  <si>
    <t>ул. Спортивная, д. 5</t>
  </si>
  <si>
    <t>ул. Спортивная, д. 5А</t>
  </si>
  <si>
    <t>ул. Спортивная, д. 7Б</t>
  </si>
  <si>
    <t>ул. Ханты-Мансийская, д. 27</t>
  </si>
  <si>
    <t>ул. Ханты-Мансийская, д. 35</t>
  </si>
  <si>
    <t>ул. Ханты-Мансийская, д. 37</t>
  </si>
  <si>
    <t>ул. Чапаева, д. 17</t>
  </si>
  <si>
    <t>ул. Чапаева, д. 17А</t>
  </si>
  <si>
    <t>ул. Чапаева, д. 19</t>
  </si>
  <si>
    <t>ул. Чапаева, д. 21</t>
  </si>
  <si>
    <t>ул. Чапаева, д. 23</t>
  </si>
  <si>
    <t>ул. Чапаева, д. 49А</t>
  </si>
  <si>
    <t>ул. Чапаева, д. 53А</t>
  </si>
  <si>
    <t>ул. Чапаева, д. 57</t>
  </si>
  <si>
    <t>ул. Чапаева, д. 65</t>
  </si>
  <si>
    <t>ул. Чапаева, д. 67</t>
  </si>
  <si>
    <t>ул. Чапаева, д. 69</t>
  </si>
  <si>
    <t>ул. Чапаева, д. 7</t>
  </si>
  <si>
    <t>ул. Чапаева, д. 7Б</t>
  </si>
  <si>
    <t>Итого по городу Нижневартовску</t>
  </si>
  <si>
    <t>пгт. Излучинск, пер. Строителей, д. 1</t>
  </si>
  <si>
    <t>пгт. Излучинск, ул. Набережная, д. 1</t>
  </si>
  <si>
    <t>пгт. Излучинск, ул. Набережная, д. 10</t>
  </si>
  <si>
    <t>пгт. Излучинск, ул. Набережная, д. 2</t>
  </si>
  <si>
    <t>пгт. Излучинск, ул. Набережная, д. 4</t>
  </si>
  <si>
    <t>пгт. Излучинск, ул. Набережная, д. 8</t>
  </si>
  <si>
    <t>пгт. Излучинск, ул. Пионерная, д. 1</t>
  </si>
  <si>
    <t>пгт. Излучинск, ул. Школьная, д. 14</t>
  </si>
  <si>
    <t>пгт. Излучинск, ул. Школьная, д. 16</t>
  </si>
  <si>
    <t>пгт. Излучинск, ул. Школьная, д. 2</t>
  </si>
  <si>
    <t>пгт. Излучинск, ул. Энергетиков, д. 11</t>
  </si>
  <si>
    <t>пгт. Излучинск, ул. Энергетиков, д. 13</t>
  </si>
  <si>
    <t>пгт. Излучинск, ул. Энергетиков, д. 15</t>
  </si>
  <si>
    <t>пгт. Излучинск, ул. Энергетиков, д. 17</t>
  </si>
  <si>
    <t>пгт. Излучинск, ул. Энергетиков, д. 5</t>
  </si>
  <si>
    <t>город Нягань</t>
  </si>
  <si>
    <t>мкр. 1-й, д. 1</t>
  </si>
  <si>
    <t>мкр. 1-й, д. 10</t>
  </si>
  <si>
    <t>мкр. 1-й, д. 11</t>
  </si>
  <si>
    <t>мкр. 1-й, д. 13</t>
  </si>
  <si>
    <t>мкр. 1-й, д. 14</t>
  </si>
  <si>
    <t>мкр. 1-й, д. 19</t>
  </si>
  <si>
    <t>мкр. 1-й, д. 20</t>
  </si>
  <si>
    <t>мкр. 1-й, д. 22</t>
  </si>
  <si>
    <t>мкр. 1-й, д. 26</t>
  </si>
  <si>
    <t>мкр. 1-й, д. 27</t>
  </si>
  <si>
    <t>мкр. 1-й, д. 28</t>
  </si>
  <si>
    <t>мкр. 1-й, д. 29А</t>
  </si>
  <si>
    <t>мкр. 1-й, д. 29Б</t>
  </si>
  <si>
    <t>мкр. 1-й, д. 29В</t>
  </si>
  <si>
    <t>мкр. 1-й, д. 3</t>
  </si>
  <si>
    <t>мкр. 1-й, д. 32</t>
  </si>
  <si>
    <t>мкр. 1-й, д. 33</t>
  </si>
  <si>
    <t>мкр. 1-й, д. 34</t>
  </si>
  <si>
    <t>мкр. 1-й, д. 35</t>
  </si>
  <si>
    <t>мкр. 1-й, д. 38</t>
  </si>
  <si>
    <t>мкр. 1-й, д. 39</t>
  </si>
  <si>
    <t>мкр. 1-й, д. 4</t>
  </si>
  <si>
    <t>мкр. 1-й, д. 40</t>
  </si>
  <si>
    <t>мкр. 1-й, д. 41</t>
  </si>
  <si>
    <t>мкр. 1-й, д. 43</t>
  </si>
  <si>
    <t>мкр. 1-й, д. 46</t>
  </si>
  <si>
    <t>мкр. 1-й, д. 48</t>
  </si>
  <si>
    <t>мкр. 1-й, д. 49</t>
  </si>
  <si>
    <t>мкр. 1-й, д. 5</t>
  </si>
  <si>
    <t>мкр. 1-й, д. 50</t>
  </si>
  <si>
    <t>мкр. 1-й, д. 51</t>
  </si>
  <si>
    <t>мкр. 2-й, д. 2</t>
  </si>
  <si>
    <t>мкр. 4-й, д. 7</t>
  </si>
  <si>
    <t>мкр. 7-й, д. 4</t>
  </si>
  <si>
    <t>мкр. Энергетиков, д. 40</t>
  </si>
  <si>
    <t>ул. Пионерская, д. 149</t>
  </si>
  <si>
    <t>ул. Пионерская, д. 151</t>
  </si>
  <si>
    <t>ул. Тихона Сенькина, д. 14</t>
  </si>
  <si>
    <t>Итого по городу Нягани</t>
  </si>
  <si>
    <t>Октябрьский район</t>
  </si>
  <si>
    <t>пгт. Приобье, мкр. Газовиков, д. 19</t>
  </si>
  <si>
    <t>город Покачи</t>
  </si>
  <si>
    <t>ул. Комсомольская, д. 1</t>
  </si>
  <si>
    <t>ул. Комсомольская, д. 2</t>
  </si>
  <si>
    <t>ул. Комсомольская, д. 4</t>
  </si>
  <si>
    <t>ул. Комсомольская, д. 5</t>
  </si>
  <si>
    <t>ул. Комсомольская, д. 7</t>
  </si>
  <si>
    <t>ул. Ленина, д. 2</t>
  </si>
  <si>
    <t>ул. Ленина, д. 4</t>
  </si>
  <si>
    <t>ул. Мира, д. 2</t>
  </si>
  <si>
    <t>ул. Мира, д. 8</t>
  </si>
  <si>
    <t>ул. Молодежная, д. 1</t>
  </si>
  <si>
    <t>ул. Молодежная, д. 15</t>
  </si>
  <si>
    <t>ул. Молодежная, д. 9</t>
  </si>
  <si>
    <t>ул. Таежная, д. 10</t>
  </si>
  <si>
    <t>ул. Таежная, д. 12</t>
  </si>
  <si>
    <t>ул. Таежная, д. 16</t>
  </si>
  <si>
    <t>Итого по городу Покачи</t>
  </si>
  <si>
    <t>город Пыть-Ях</t>
  </si>
  <si>
    <t>мкр 1-й Центральный, д. 11</t>
  </si>
  <si>
    <t>мкр 1-й Центральный, д. 12</t>
  </si>
  <si>
    <t>мкр 1-й Центральный, д. 21</t>
  </si>
  <si>
    <t>мкр 1-й Центральный, д. 4</t>
  </si>
  <si>
    <t>мкр 1-й Центральный, д. 5</t>
  </si>
  <si>
    <t>мкр 1-й Центральный, д. 6</t>
  </si>
  <si>
    <t>мкр 2а Лесников, ул. Советская, д. 13</t>
  </si>
  <si>
    <t>мкр 2а Лесников, ул. Советская, д. 16</t>
  </si>
  <si>
    <t>мкр 2-й Нефтяников, д. 10</t>
  </si>
  <si>
    <t>мкр 2-й Нефтяников, д. 11</t>
  </si>
  <si>
    <t>мкр 2-й Нефтяников, д. 12</t>
  </si>
  <si>
    <t>мкр 2-й Нефтяников, д. 13</t>
  </si>
  <si>
    <t>мкр 2-й Нефтяников, д. 14</t>
  </si>
  <si>
    <t>мкр 2-й Нефтяников, д. 16</t>
  </si>
  <si>
    <t>мкр 2-й Нефтяников, д. 28</t>
  </si>
  <si>
    <t>мкр 2-й Нефтяников, д. 7</t>
  </si>
  <si>
    <t>мкр 2-й Нефтяников, д. 8</t>
  </si>
  <si>
    <t>мкр 2-й Нефтяников, д. 9</t>
  </si>
  <si>
    <t>мкр. 5-й Солнечный, д. 10/3</t>
  </si>
  <si>
    <t>мкр 7-й Газовиков, д. 1А</t>
  </si>
  <si>
    <t>Итого по городу Пыть-Яху</t>
  </si>
  <si>
    <t>город Радужный</t>
  </si>
  <si>
    <t>мкр. 2-й, д. 1</t>
  </si>
  <si>
    <t>мкр. 2-й, д. 10</t>
  </si>
  <si>
    <t>мкр. 2-й, д. 11</t>
  </si>
  <si>
    <t>мкр. 2-й, д. 13</t>
  </si>
  <si>
    <t>мкр. 2-й, д. 5</t>
  </si>
  <si>
    <t>мкр. 3-й, д. 1</t>
  </si>
  <si>
    <t>мкр. 3-й, д. 11</t>
  </si>
  <si>
    <t>мкр. 3-й, д. 18</t>
  </si>
  <si>
    <t>мкр. 3-й, д. 9</t>
  </si>
  <si>
    <t>Итого по городу Радужный</t>
  </si>
  <si>
    <t>город Сургут</t>
  </si>
  <si>
    <t>б-р. Свободы, д. 2</t>
  </si>
  <si>
    <t>пр-кт. Комсомольский, д. 27*</t>
  </si>
  <si>
    <t>пр-кт. Комсомольский, д. 27/1</t>
  </si>
  <si>
    <t>пр-кт. Ленина, д. 35</t>
  </si>
  <si>
    <t>пр-кт. Ленина, д. 35/1</t>
  </si>
  <si>
    <t>пр-кт. Ленина, д. 36</t>
  </si>
  <si>
    <t>пр-кт. Ленина, д. 37</t>
  </si>
  <si>
    <t>пр-кт. Ленина, д. 37/1</t>
  </si>
  <si>
    <t>пр-кт. Ленина, д. 39</t>
  </si>
  <si>
    <t>пр-кт. Ленина, д. 39/1</t>
  </si>
  <si>
    <t>пр-кт. Ленина, д. 52</t>
  </si>
  <si>
    <t>пр-кт. Ленина, д. 54</t>
  </si>
  <si>
    <t>пр-кт. Ленина, д. 56</t>
  </si>
  <si>
    <t>пр-кт. Ленина, д. 58</t>
  </si>
  <si>
    <t>пр-кт. Ленина, д. 61/1</t>
  </si>
  <si>
    <t>пр-кт. Ленина, д. 65/3</t>
  </si>
  <si>
    <t>пр-кт. Ленина, д. 66</t>
  </si>
  <si>
    <t>пр-кт. Мира, д. 31</t>
  </si>
  <si>
    <t>пр-кт. Мира, д. 34/1</t>
  </si>
  <si>
    <t>пр-кт. Мира, д. 35</t>
  </si>
  <si>
    <t>пр-кт. Мира, д. 35КОРП1</t>
  </si>
  <si>
    <t>пр-кт. Мира, д. 35КОРП2</t>
  </si>
  <si>
    <t>пр-кт. Мира, д. 35КОРП3</t>
  </si>
  <si>
    <t>пр-кт. Мира, д. 36</t>
  </si>
  <si>
    <t>пр-кт. Мира, д. 36/1</t>
  </si>
  <si>
    <t>пр-кт. Мира, д. 36/2</t>
  </si>
  <si>
    <t>пр-кт. Мира, д. 37</t>
  </si>
  <si>
    <t>пр-кт. Мира, д. 37/1</t>
  </si>
  <si>
    <t>пр-кт. Мира, д. 37КОРП2</t>
  </si>
  <si>
    <t>пр-кт. Мира, д. 4</t>
  </si>
  <si>
    <t>пр-кт. Мира, д. 55, корп. 1</t>
  </si>
  <si>
    <t>пр-кт. Мира, д. 6</t>
  </si>
  <si>
    <t>пр-кт. Мира, д. 8</t>
  </si>
  <si>
    <t>пр-кт. Набережный, д. 12/1</t>
  </si>
  <si>
    <t>пр-кт. Набережный, д. 14</t>
  </si>
  <si>
    <t>пр-кт. Набережный, д. 46</t>
  </si>
  <si>
    <t>пр-кт. Набережный, д. 68</t>
  </si>
  <si>
    <t>пр-кт. Набережный, д. 70</t>
  </si>
  <si>
    <t>пр-кт. Набережный, д. 72</t>
  </si>
  <si>
    <t>пр-кт. Пролетарский, д. 20*</t>
  </si>
  <si>
    <t>пр-кт. Пролетарский, д. 24</t>
  </si>
  <si>
    <t>пр-кт. Пролетарский, д. 28*</t>
  </si>
  <si>
    <t>проезд Взлетный, д. 5</t>
  </si>
  <si>
    <t>проезд Взлетный, д. 5/1</t>
  </si>
  <si>
    <t>проезд. Дружбы, д. 10</t>
  </si>
  <si>
    <t>проезд. Дружбы, д. 11</t>
  </si>
  <si>
    <t>проезд Дружбы, д. 15</t>
  </si>
  <si>
    <t>проезд Дружбы, д. 17</t>
  </si>
  <si>
    <t>проезд Дружбы, д. 6</t>
  </si>
  <si>
    <t>проезд Дружбы, д. 8</t>
  </si>
  <si>
    <t>ул. 30 лет Победы, д. 11</t>
  </si>
  <si>
    <t>ул. 30 лет Победы, д. 28</t>
  </si>
  <si>
    <t>ул. 30 лет Победы, д. 9А</t>
  </si>
  <si>
    <t>ул. 50 лет ВЛКСМ, д. 10</t>
  </si>
  <si>
    <t>ул. 50 лет ВЛКСМ, д. 11</t>
  </si>
  <si>
    <t>ул. 50 лет ВЛКСМ, д. 11А</t>
  </si>
  <si>
    <t>ул. 50 лет ВЛКСМ, д. 4</t>
  </si>
  <si>
    <t>ул. 50 лет ВЛКСМ, д. 4/1</t>
  </si>
  <si>
    <t>ул. 50 лет ВЛКСМ, д. 5А</t>
  </si>
  <si>
    <t>ул. 50 лет ВЛКСМ, д. 6А</t>
  </si>
  <si>
    <t>ул. Бажова, д. 13</t>
  </si>
  <si>
    <t>ул. Бажова, д. 17</t>
  </si>
  <si>
    <t>ул. Бажова, д. 3/1</t>
  </si>
  <si>
    <t>ул. Бажова, д. 7</t>
  </si>
  <si>
    <t>ул. 50 лет ВЛКСМ, д. 9</t>
  </si>
  <si>
    <t>ул. Бахилова, д. 9А</t>
  </si>
  <si>
    <t>ул. Быстринская, д. 10</t>
  </si>
  <si>
    <t>ул. Гагарина, д. 4</t>
  </si>
  <si>
    <t>ул. Грибоедова, д. 11</t>
  </si>
  <si>
    <t>ул. Грибоедова, д. 13</t>
  </si>
  <si>
    <t>ул. Грибоедова, д. 3</t>
  </si>
  <si>
    <t>ул. Григория Кукуевицкого, д. 12</t>
  </si>
  <si>
    <t>ул. Григория Кукуевицкого, д. 12/1</t>
  </si>
  <si>
    <t>ул. Григория Кукуевицкого, д. 9</t>
  </si>
  <si>
    <t>ул. Декабристов, д. 1</t>
  </si>
  <si>
    <t>ул. Декабристов, д. 3</t>
  </si>
  <si>
    <t>ул. Декабристов, д. 5</t>
  </si>
  <si>
    <t>ул. Декабристов, д. 7</t>
  </si>
  <si>
    <t>ул. Декабристов, д. 7/1</t>
  </si>
  <si>
    <t>ул. Декабристов, д. 7/2</t>
  </si>
  <si>
    <t>ул. Дзержинского, д. 10</t>
  </si>
  <si>
    <t>ул. Дзержинского, д. 12</t>
  </si>
  <si>
    <t>ул. Дзержинского, д. 14А</t>
  </si>
  <si>
    <t>ул. Дзержинского, д. 14Б</t>
  </si>
  <si>
    <t>ул. Дзержинского, д. 14В</t>
  </si>
  <si>
    <t>ул. Дзержинского, д. 16А</t>
  </si>
  <si>
    <t>ул. Дзержинского, д. 16Б</t>
  </si>
  <si>
    <t>ул. Дзержинского, д. 4</t>
  </si>
  <si>
    <t>ул. Дзержинского, д. 4/1</t>
  </si>
  <si>
    <t>ул. Дзержинского, д. 6</t>
  </si>
  <si>
    <t>ул. Дзержинского, д. 6/1</t>
  </si>
  <si>
    <t>ул. Ленинградская, д. 1</t>
  </si>
  <si>
    <t>ул. Ленинградская, д. 17</t>
  </si>
  <si>
    <t>ул. Ленинградская, д. 3</t>
  </si>
  <si>
    <t>ул. Лермонтова, д. 11</t>
  </si>
  <si>
    <t>ул. Лермонтова, д. 11/2</t>
  </si>
  <si>
    <t>ул. Лермонтова, д. 6/2</t>
  </si>
  <si>
    <t>ул. Магистральная, д. 26</t>
  </si>
  <si>
    <t>ул. Майская, д. 4</t>
  </si>
  <si>
    <t>ул. Майская, д. 8</t>
  </si>
  <si>
    <t>ул. Мелик-Карамова, д. 41</t>
  </si>
  <si>
    <t>ул. Мелик-Карамова, д. 47/1</t>
  </si>
  <si>
    <t>ул. Мелик-Карамова, д. 47/2</t>
  </si>
  <si>
    <t>ул. Мелик-Карамова, д. 64</t>
  </si>
  <si>
    <t>ул. Мелик-Карамова, д. 66</t>
  </si>
  <si>
    <t>ул. Мелик-Карамова, д. 70</t>
  </si>
  <si>
    <t>ул. Мелик-Карамова, д. 72</t>
  </si>
  <si>
    <t>ул. Мелик-Карамова, д. 74Б</t>
  </si>
  <si>
    <t>ул. Мелик-Карамова, д. 76</t>
  </si>
  <si>
    <t>ул. Мелик-Карамова, д. 76а</t>
  </si>
  <si>
    <t>ул. Мелик-Карамова, д. 76б</t>
  </si>
  <si>
    <t>ул. Мелик-Карамова, д. 76в</t>
  </si>
  <si>
    <t>ул. Нагорная, д. 11</t>
  </si>
  <si>
    <t>ул. Нагорная, д. 3</t>
  </si>
  <si>
    <t>ул. Нагорная, д. 9</t>
  </si>
  <si>
    <t>ул. Островского, д. 30</t>
  </si>
  <si>
    <t>ул. Островского, д. 30А</t>
  </si>
  <si>
    <t>ул. Островского, д. 32</t>
  </si>
  <si>
    <t>ул. Островского, д. 34</t>
  </si>
  <si>
    <t>ул. Островского, д. 38</t>
  </si>
  <si>
    <t>ул. Островского, д. 4</t>
  </si>
  <si>
    <t>ул. Привокзальная, д. 10</t>
  </si>
  <si>
    <t>ул. Привокзальная, д. 18</t>
  </si>
  <si>
    <t>ул. Привокзальная, д. 4</t>
  </si>
  <si>
    <t>ул. Привокзальная, д. 6</t>
  </si>
  <si>
    <t>ул. Просвещения, д. 27</t>
  </si>
  <si>
    <t>ул. Просвещения, д. 37</t>
  </si>
  <si>
    <t>ул. Просвещения, д. 39</t>
  </si>
  <si>
    <t>ул. Просвещения, д. 41</t>
  </si>
  <si>
    <t>ул. Просвещения, д. 42</t>
  </si>
  <si>
    <t>ул. Просвещения, д. 49</t>
  </si>
  <si>
    <t>ул. Профсоюзов, д. 22</t>
  </si>
  <si>
    <t>ул. Пушкина, д. 5</t>
  </si>
  <si>
    <t>ул. Республики, д. 69</t>
  </si>
  <si>
    <t>ул. Республики, д. 71</t>
  </si>
  <si>
    <t>ул. Республики, д. 80</t>
  </si>
  <si>
    <t>ул. Республики, д. 83</t>
  </si>
  <si>
    <t>ул. Республики, д. 86</t>
  </si>
  <si>
    <t>ул. Республики, д. 88</t>
  </si>
  <si>
    <t>ул. Студенческая, д. 11</t>
  </si>
  <si>
    <t>ул. Толстого, д. 16</t>
  </si>
  <si>
    <t>ул. Толстого, д. 28</t>
  </si>
  <si>
    <t>ул. Федорова, д. 69</t>
  </si>
  <si>
    <t>ул. Чехова, д. 6</t>
  </si>
  <si>
    <t>ул. Чехова, д. 8</t>
  </si>
  <si>
    <t>ул. Энгельса, д. 7</t>
  </si>
  <si>
    <t>ул. Энергетиков, д. 11</t>
  </si>
  <si>
    <t>ул. Энергетиков, д. 13</t>
  </si>
  <si>
    <t>ул. Энергетиков, д. 16а</t>
  </si>
  <si>
    <t>ул. Энергетиков, д. 26</t>
  </si>
  <si>
    <t>ул. Энергетиков, д. 29</t>
  </si>
  <si>
    <t>ул. Энергетиков, д. 33</t>
  </si>
  <si>
    <t>ул. Энергетиков, д. 3/1</t>
  </si>
  <si>
    <t>ул. Энергетиков, д. 3/2</t>
  </si>
  <si>
    <t>ул. Энергетиков, д. 41</t>
  </si>
  <si>
    <t>ул. Энергетиков, д. 43</t>
  </si>
  <si>
    <t>ул. Энергетиков, д. 5</t>
  </si>
  <si>
    <t>ул. Энергетиков, д. 7</t>
  </si>
  <si>
    <t>ул. Энергетиков, д. 9</t>
  </si>
  <si>
    <t>ул. Энтузиастов, д. 1</t>
  </si>
  <si>
    <t>ул. Энтузиастов, д. 39</t>
  </si>
  <si>
    <t>ул. Энтузиастов, д. 40</t>
  </si>
  <si>
    <t>ул. Энтузиастов, д. 42</t>
  </si>
  <si>
    <t>ул. Энтузиастов, д. 44</t>
  </si>
  <si>
    <t>ул. Энтузиастов, д. 55</t>
  </si>
  <si>
    <t>ул. Энтузиастов, д. 6</t>
  </si>
  <si>
    <t>ул. Энтузиастов, д. 67</t>
  </si>
  <si>
    <t>ул. Энтузиастов, д. 69</t>
  </si>
  <si>
    <t>ул. Энтузиастов, д. 8</t>
  </si>
  <si>
    <t>ул. Югорская, д. 24</t>
  </si>
  <si>
    <t>Итого по городу Сургуту</t>
  </si>
  <si>
    <t>г. Советский, ул. Гагарина, д. 71</t>
  </si>
  <si>
    <t>г. Советский, ул. Гагарина, д. 73</t>
  </si>
  <si>
    <t>г. Советский, ул. Гагарина, д. 75</t>
  </si>
  <si>
    <t>г. Советский, ул. Гагарина, д. 77</t>
  </si>
  <si>
    <t>г. Советский, ул. Гастелло, д. 33А</t>
  </si>
  <si>
    <t>г. Советский, ул. Гастелло, д. 35</t>
  </si>
  <si>
    <t>г. Советский, ул. Гастелло, д. 41</t>
  </si>
  <si>
    <t>г. Советский, ул. Железнодорожная, д. 2</t>
  </si>
  <si>
    <t>г. Советский, ул. Железнодорожная, д. 16</t>
  </si>
  <si>
    <t>г. Советский, ул. Железнодорожная, д. 18</t>
  </si>
  <si>
    <t>г. Советский, ул. Железнодорожная, д. 6</t>
  </si>
  <si>
    <t>г. Советский, ул. Киевская, д. 18</t>
  </si>
  <si>
    <t>г. Советский, ул. Киевская, д. 31</t>
  </si>
  <si>
    <t>г. Советский, ул. Киевская, д. 35</t>
  </si>
  <si>
    <t>г. Советский, ул. Киевская, д. 37</t>
  </si>
  <si>
    <t>г. Советский, ул. Кошевого, д. 7</t>
  </si>
  <si>
    <t>г. Советский, ул. Советская, д. 2</t>
  </si>
  <si>
    <t>г. Советский, ул. Советская, д. 31</t>
  </si>
  <si>
    <t>п. Алябьевский, ул. Коммунистическая, д. 18</t>
  </si>
  <si>
    <t>п. Алябьевский, ул. Ленина, д. 5</t>
  </si>
  <si>
    <t>п. Алябьевский, ул. Ленина, д. 7</t>
  </si>
  <si>
    <t>п. Алябьевский, ул. Новоселов, д. 5</t>
  </si>
  <si>
    <t>п. Алябьевский, ул. Новоселов, д. 7</t>
  </si>
  <si>
    <t>пгт. Агириш, ул. Вокзальная, д. 5</t>
  </si>
  <si>
    <t>пгт. Агириш, ул. Вокзальная, д. 7</t>
  </si>
  <si>
    <t>пгт. Агириш, ул. Спортивная, д. 16А</t>
  </si>
  <si>
    <t>пгт. Агириш, ул. Спортивная, д. 26</t>
  </si>
  <si>
    <t>пгт. Агириш, ул. Спортивная, д. 29</t>
  </si>
  <si>
    <t>пгт. Агириш, ул. Юбилейная, д. 30</t>
  </si>
  <si>
    <t>г. Лянтор, мкр. 10-й, д. 59</t>
  </si>
  <si>
    <t>г. Лянтор, мкр. 10-й, д. 63</t>
  </si>
  <si>
    <t>г. Лянтор, мкр. 4-й, д. 10</t>
  </si>
  <si>
    <t>г. Лянтор, мкр. 4-й, д. 12</t>
  </si>
  <si>
    <t>г. Лянтор, мкр. 4-й, д. 13</t>
  </si>
  <si>
    <t>г. Лянтор, мкр. 4-й, д. 14</t>
  </si>
  <si>
    <t>г. Лянтор, мкр. 4-й, д. 15</t>
  </si>
  <si>
    <t>г. Лянтор, мкр. 4-й, д. 16</t>
  </si>
  <si>
    <t>г. Лянтор, мкр. 4-й, д. 17</t>
  </si>
  <si>
    <t>г. Лянтор, мкр. 4-й, д. 18</t>
  </si>
  <si>
    <t>г. Лянтор, мкр. 4-й, д. 19</t>
  </si>
  <si>
    <t>г. Лянтор, мкр. 4-й, д. 3</t>
  </si>
  <si>
    <t>г. Лянтор, мкр. 4-й, д. 5</t>
  </si>
  <si>
    <t>г. Лянтор, мкр. 4-й, д. 6</t>
  </si>
  <si>
    <t>г. Лянтор, мкр. 4-й, д. 7</t>
  </si>
  <si>
    <t>г. Лянтор, мкр. 4-й, д. 8</t>
  </si>
  <si>
    <t>г. Лянтор, ул. Салавата Юлаева, д. 5</t>
  </si>
  <si>
    <t>г. Лянтор, ул. Салавата Юлаева, д. 6</t>
  </si>
  <si>
    <t>пгт. Белый Яр, мкр. 1-й, д. 7</t>
  </si>
  <si>
    <t>пгт. Белый Яр, ул. Ермака, д. 2</t>
  </si>
  <si>
    <t>пгт. Белый Яр, ул. Есенина, д. 37</t>
  </si>
  <si>
    <t>пгт. Белый Яр, ул. Кушникова, д. 66</t>
  </si>
  <si>
    <t>пгт. Белый Яр, ул. Лесная, д. 25</t>
  </si>
  <si>
    <t>пгт. Белый Яр, ул. Островского, д. 19</t>
  </si>
  <si>
    <t>пгт. Белый Яр, ул. Фадеева, д. 14/1</t>
  </si>
  <si>
    <t>пгт. Белый Яр, ул. Фадеева, д. 18</t>
  </si>
  <si>
    <t>пгт. Белый Яр, ул. Фадеева, д. 19</t>
  </si>
  <si>
    <t>пгт. Белый Яр, ул. Фадеева, д. 2</t>
  </si>
  <si>
    <t>пгт. Белый Яр, ул. Шукшина, д. 11</t>
  </si>
  <si>
    <t>пгт. Белый Яр, ул. Шукшина, д. 16А</t>
  </si>
  <si>
    <t>пгт. Федоровский, проезд Промышленный, д. 22</t>
  </si>
  <si>
    <t>пгт. Федоровский, ул. Ленина, д. 11</t>
  </si>
  <si>
    <t>пгт. Федоровский, ул. Ленина, д. 13А</t>
  </si>
  <si>
    <t>пгт. Федоровский, ул. Ленина, д. 19</t>
  </si>
  <si>
    <t>пгт. Федоровский, ул. Ленина, д. 19А</t>
  </si>
  <si>
    <t>пгт. Федоровский, ул. Ленина, д. 27</t>
  </si>
  <si>
    <t>пгт. Федоровский, ул. Ленина, д. 27А</t>
  </si>
  <si>
    <t>пгт. Федоровский, ул. Ломоносова, д. 2</t>
  </si>
  <si>
    <t>пгт. Федоровский, ул. Московская, д. 13</t>
  </si>
  <si>
    <t>пгт. Федоровский, ул. Московская, д. 15А</t>
  </si>
  <si>
    <t>пгт. Федоровский, ул. Московская, д. 4А</t>
  </si>
  <si>
    <t>пгт. Федоровский, ул. Пионерная, д. 31а</t>
  </si>
  <si>
    <t>пгт. Федоровский, ул. Пионерная, д. 38А</t>
  </si>
  <si>
    <t>пгт. Федоровский, ул. Савуйская, д. 21</t>
  </si>
  <si>
    <t>пгт. Федоровский, ул. Строителей, д. 13</t>
  </si>
  <si>
    <t>пгт. Федоровский, ул. Строителей, д. 21</t>
  </si>
  <si>
    <t>пгт. Федоровский, ул. Строителей, д. 23</t>
  </si>
  <si>
    <t>пгт. Федоровский, ул. Федорова, д. 1А</t>
  </si>
  <si>
    <t>пгт. Федоровский, ул. Федорова, д. 3А</t>
  </si>
  <si>
    <t>пгт. Федоровский, ул. Федорова, д. 3Б</t>
  </si>
  <si>
    <t>пгт. Федоровский, ул. Федорова, д. 7</t>
  </si>
  <si>
    <t>пгт. Федоровский, ул. Федорова, д. 7А</t>
  </si>
  <si>
    <t>с. Локосово, ул. Балуева, д. 26</t>
  </si>
  <si>
    <t>с. Локосово, ул. Заводская, д. 1/1</t>
  </si>
  <si>
    <t>с. Локосово, ул. Заводская, д. 1КОРП2</t>
  </si>
  <si>
    <t>с. Локосово, ул. Заводская, д. 3КОРП1</t>
  </si>
  <si>
    <t>с. Локосово, ул. Заводская, д. 3КОРП2</t>
  </si>
  <si>
    <t>с. Локосово, ул. Центральная, д. 42</t>
  </si>
  <si>
    <t>город Урай</t>
  </si>
  <si>
    <t>мкр. 1Д, д. 68</t>
  </si>
  <si>
    <t>мкр. 2, д. 101</t>
  </si>
  <si>
    <t>мкр. 2, д. 102</t>
  </si>
  <si>
    <t>мкр. 2, д. 104</t>
  </si>
  <si>
    <t>мкр. 2, д. 31</t>
  </si>
  <si>
    <t>мкр. 2, д. 32</t>
  </si>
  <si>
    <t>мкр. 2, д. 33</t>
  </si>
  <si>
    <t>мкр. 2, д. 35</t>
  </si>
  <si>
    <t>мкр. 2, д. 36</t>
  </si>
  <si>
    <t>мкр. 2, д. 38</t>
  </si>
  <si>
    <t>мкр. 2, д. 40</t>
  </si>
  <si>
    <t>мкр. 2, д. 41</t>
  </si>
  <si>
    <t>мкр. 2, д. 64</t>
  </si>
  <si>
    <t>мкр. 2, д. 78</t>
  </si>
  <si>
    <t>мкр. 2, д. 79</t>
  </si>
  <si>
    <t>мкр. 2, д. 91</t>
  </si>
  <si>
    <t>мкр. 3, д. 1</t>
  </si>
  <si>
    <t>мкр. 3, д. 2</t>
  </si>
  <si>
    <t>ул. Шевченко, д. 16</t>
  </si>
  <si>
    <t>Итого по городу Урай</t>
  </si>
  <si>
    <t>город Ханты-Мансийск</t>
  </si>
  <si>
    <t>ул. Березовская, д. 33</t>
  </si>
  <si>
    <t>ул. Гагарина, д. 193</t>
  </si>
  <si>
    <t>ул. Гагарина, д. 27А</t>
  </si>
  <si>
    <t>ул. Гагарина, д. 27Б</t>
  </si>
  <si>
    <t>ул. Гагарина, д. 288А</t>
  </si>
  <si>
    <t>ул. Гагарина, д. 290</t>
  </si>
  <si>
    <t>ул. Гагарина, д. 297</t>
  </si>
  <si>
    <t>ул. Гагарина, д. 51</t>
  </si>
  <si>
    <t>ул. Гагарина, д. 70</t>
  </si>
  <si>
    <t>ул. Заводская, д. 8А</t>
  </si>
  <si>
    <t>ул. Затонская, д. 7А</t>
  </si>
  <si>
    <t>ул. Калинина, д. 18</t>
  </si>
  <si>
    <t>ул. Калинина, д. 22</t>
  </si>
  <si>
    <t>ул. Калинина, д. 22А</t>
  </si>
  <si>
    <t>ул. Калинина, д. 34А</t>
  </si>
  <si>
    <t>ул. Калинина, д. 65</t>
  </si>
  <si>
    <t>ул. Карла Маркса, д. 19</t>
  </si>
  <si>
    <t>ул. Карла Маркса, д. 4</t>
  </si>
  <si>
    <t>ул. Кирова, д. 39</t>
  </si>
  <si>
    <t>ул. Коминтерна, д. 13</t>
  </si>
  <si>
    <t>ул. Комсомольская, д. 17</t>
  </si>
  <si>
    <t>ул. Конева, д. 2</t>
  </si>
  <si>
    <t>ул. Красноармейская, д. 2</t>
  </si>
  <si>
    <t>ул. Красноармейская, д. 24</t>
  </si>
  <si>
    <t>ул. Красногвардейская, д. 11</t>
  </si>
  <si>
    <t>ул. Ленина, д. 39</t>
  </si>
  <si>
    <t>ул. Ленина, д. 82</t>
  </si>
  <si>
    <t>ул. Лермонтова, д. 24</t>
  </si>
  <si>
    <t>ул. Лопарева, д. 14</t>
  </si>
  <si>
    <t>ул. Лопарева, д. 15</t>
  </si>
  <si>
    <t>ул. Менделеева, д. 3</t>
  </si>
  <si>
    <t>ул. Менделеева, д. 3А</t>
  </si>
  <si>
    <t>ул. Мира, д. 127А</t>
  </si>
  <si>
    <t>ул. Мира, д. 74</t>
  </si>
  <si>
    <t>ул. Мира, д. 63</t>
  </si>
  <si>
    <t>ул. Мира, д. 65</t>
  </si>
  <si>
    <t>ул. Мира, д. 65/1</t>
  </si>
  <si>
    <t>ул. Мира, д. 68</t>
  </si>
  <si>
    <t>ул. Объездная, д. 12</t>
  </si>
  <si>
    <t>ул. Парковая, д. 92</t>
  </si>
  <si>
    <t>ул. Парковая, д. 92Б</t>
  </si>
  <si>
    <t>ул. Патриса Лумумбы, д. 57</t>
  </si>
  <si>
    <t>ул. Патриса Лумумбы, д. 57А</t>
  </si>
  <si>
    <t>ул. Пионерская, д. 118</t>
  </si>
  <si>
    <t>ул. Пионерская, д. 48</t>
  </si>
  <si>
    <t>ул. Пионерская, д. 27</t>
  </si>
  <si>
    <t>ул. Пушкина, д. 3</t>
  </si>
  <si>
    <t>ул. Рознина, д. 119</t>
  </si>
  <si>
    <t>ул. Рознина, д. 17</t>
  </si>
  <si>
    <t>ул. Сирина, д. 68А</t>
  </si>
  <si>
    <t>ул. Строителей, д. 90</t>
  </si>
  <si>
    <t>ул. Строителей, д. 93/2</t>
  </si>
  <si>
    <t>ул. Сургутская, д. 27А</t>
  </si>
  <si>
    <t>ул. Чехова, д. 18</t>
  </si>
  <si>
    <t>ул. Чехова, д. 26</t>
  </si>
  <si>
    <t>ул. Чехова, д. 51</t>
  </si>
  <si>
    <t>ул. Чехова, д. 62А</t>
  </si>
  <si>
    <t>ул. Чехова, д. 63А</t>
  </si>
  <si>
    <t>ул. Чехова, д. 77/3</t>
  </si>
  <si>
    <t>ул. Чехова, д. 77/4</t>
  </si>
  <si>
    <t>ул. Чкалова, д. 40</t>
  </si>
  <si>
    <t>ул. Шевченко, д. 26</t>
  </si>
  <si>
    <t>ул. Школьная, д. 14</t>
  </si>
  <si>
    <t>ул. Энгельса, д. 12</t>
  </si>
  <si>
    <t>ул. Ямская, д. 1</t>
  </si>
  <si>
    <t>ул. Ямская, д. 1/1</t>
  </si>
  <si>
    <t>ул. Ямская, д. 3/1</t>
  </si>
  <si>
    <t>Итого по городу Ханты-Мансийску</t>
  </si>
  <si>
    <t>город Югорск</t>
  </si>
  <si>
    <t>ул. 40 лет Победы, д. 1</t>
  </si>
  <si>
    <t>ул. Газовиков, д. 2</t>
  </si>
  <si>
    <t>ул. Газовиков, д. 3</t>
  </si>
  <si>
    <t>ул. Газовиков, д. 4</t>
  </si>
  <si>
    <t>ул. Газовиков, д. 5</t>
  </si>
  <si>
    <t>ул. Геологов, д. 13</t>
  </si>
  <si>
    <t>ул. Железнодорожная, д. 31</t>
  </si>
  <si>
    <t>ул. Железнодорожная, д. 37</t>
  </si>
  <si>
    <t>ул. Менделеева, д. 32КОРП1</t>
  </si>
  <si>
    <t>ул. Механизаторов, д. 10</t>
  </si>
  <si>
    <t>ул. Таежная, д. 12, корп. 2</t>
  </si>
  <si>
    <t>ул. Толстого, д. 12</t>
  </si>
  <si>
    <t>ул. Толстого, д. 14</t>
  </si>
  <si>
    <t>ул. Толстого, д. 2</t>
  </si>
  <si>
    <t>ул. Толстого, д. 4</t>
  </si>
  <si>
    <t>ул. Толстого, д. 6</t>
  </si>
  <si>
    <t>ул. Энтузиастов, д. 3Б</t>
  </si>
  <si>
    <t>Итого по городу Югорску</t>
  </si>
  <si>
    <t>2021 год</t>
  </si>
  <si>
    <t>Итого по автономному округу на 2021 год</t>
  </si>
  <si>
    <t>ул. Ленинградская, д. 57</t>
  </si>
  <si>
    <t>ул. Ленинградская, д. 8</t>
  </si>
  <si>
    <t>ул. Мира, д. 23</t>
  </si>
  <si>
    <t>ул. Мира, д. 25</t>
  </si>
  <si>
    <t>ул. Мира, д. 27</t>
  </si>
  <si>
    <t>ул. Мира, д. 29</t>
  </si>
  <si>
    <t>ул. Молодежная, д. 12</t>
  </si>
  <si>
    <t>ул. Молодежная, д. 13Б</t>
  </si>
  <si>
    <t>ул. Молодежная, д. 2</t>
  </si>
  <si>
    <t>ул. Молодежная, д. 26</t>
  </si>
  <si>
    <t>ул. Молодежная, д. 32</t>
  </si>
  <si>
    <t>ул. Молодежная, д. 34</t>
  </si>
  <si>
    <t>ул. Молодежная, д. 7</t>
  </si>
  <si>
    <t>ул. Прибалтийская, д. 3А</t>
  </si>
  <si>
    <t>ул. Прибалтийская, д. 9</t>
  </si>
  <si>
    <t>ул. Прибалтийская, д. 9А</t>
  </si>
  <si>
    <t>ул. Привокзальная, д. 13</t>
  </si>
  <si>
    <t>ул. Привокзальная, д. 29А</t>
  </si>
  <si>
    <t>ул. Таллинская, д. 1</t>
  </si>
  <si>
    <t>ул. Таллинская, д. 1А</t>
  </si>
  <si>
    <t>мкр. 10-й, д. 12</t>
  </si>
  <si>
    <t>мкр. 10-й, д. 13</t>
  </si>
  <si>
    <t>мкр. 10-й, д. 2</t>
  </si>
  <si>
    <t>мкр. 10-й, д. 23</t>
  </si>
  <si>
    <t>мкр. 10-й, д. 27</t>
  </si>
  <si>
    <t>мкр. 10-й, д. 5</t>
  </si>
  <si>
    <t>мкр. 10-й, д. 7</t>
  </si>
  <si>
    <t>мкр. 10-й, д. 8</t>
  </si>
  <si>
    <t>мкр. 10-й, д. 9</t>
  </si>
  <si>
    <t>мкр. 11А, д. 10</t>
  </si>
  <si>
    <t>мкр. 11А, д. 12</t>
  </si>
  <si>
    <t>мкр. 11А, д. 9</t>
  </si>
  <si>
    <t>мкр. 11А, пер. Восточный, д. 3</t>
  </si>
  <si>
    <t>мкр. 14-й, д. 9</t>
  </si>
  <si>
    <t>мкр. 6-й, д. 50</t>
  </si>
  <si>
    <t>мкр. 7-й, д. 1</t>
  </si>
  <si>
    <t>мкр. 7-й, д. 2</t>
  </si>
  <si>
    <t>мкр. 7-й, д. 5</t>
  </si>
  <si>
    <t>мкр. 8А, д. 3</t>
  </si>
  <si>
    <t>мкр. 8-й, д. 19</t>
  </si>
  <si>
    <t>мкр. 8-й, д. 21</t>
  </si>
  <si>
    <t>мкр. 8-й, д. 23</t>
  </si>
  <si>
    <t>мкр. 9-й, д. 20</t>
  </si>
  <si>
    <t>мкр. 9-й, д. 21</t>
  </si>
  <si>
    <t>мкр. 9-й, д. 22</t>
  </si>
  <si>
    <t>мкр. 9-й, д. 24</t>
  </si>
  <si>
    <t>мкр. 9-й, д. 25</t>
  </si>
  <si>
    <t>мкр. 9-й, д. 26</t>
  </si>
  <si>
    <t>мкр. 9-й, д. 27</t>
  </si>
  <si>
    <t>п. ПНМК-6, д. 4</t>
  </si>
  <si>
    <t>Нефтеюганский район</t>
  </si>
  <si>
    <t>пгт. Пойковский, мкр. 4-й, д. 1</t>
  </si>
  <si>
    <t>пгт. Пойковский, мкр. 4-й, д. 18</t>
  </si>
  <si>
    <t>пгт. Пойковский, мкр. 4-й, д. 2</t>
  </si>
  <si>
    <t>пгт. Пойковский, мкр. 4-й, д. 3</t>
  </si>
  <si>
    <t>пгт. Пойковский, мкр. 6-й, д. 1</t>
  </si>
  <si>
    <t>пгт. Пойковский, мкр. 7-й, д. 1/2</t>
  </si>
  <si>
    <t>пгт. Пойковский, мкр. 7-й, д. 21/22</t>
  </si>
  <si>
    <t>пгт. Пойковский, мкр. Дорожник, д. 4</t>
  </si>
  <si>
    <t>пгт. Пойковский, мкр. Дорожник, д. 6</t>
  </si>
  <si>
    <t>п. Магистраль, д. 18</t>
  </si>
  <si>
    <t>ул. Декабристов, д. 4</t>
  </si>
  <si>
    <t>ул. Декабристов, д. 6</t>
  </si>
  <si>
    <t>ул. Декабристов, д. 8</t>
  </si>
  <si>
    <t>ул. Дзержинского, д. 21</t>
  </si>
  <si>
    <t>ул. Дружбы Народов, д. 26Г</t>
  </si>
  <si>
    <t>ул. Дружбы Народов, д. 30А</t>
  </si>
  <si>
    <t>ул. Заводская, д. 13А</t>
  </si>
  <si>
    <t>ул. Заводская, д. 15КОРП12</t>
  </si>
  <si>
    <t>ул. Интернациональная, д. 10А</t>
  </si>
  <si>
    <t>ул. Интернациональная, д. 8А</t>
  </si>
  <si>
    <t>ул. Ленина, д. 25</t>
  </si>
  <si>
    <t>ул. Маршала Жукова, д. 10</t>
  </si>
  <si>
    <t>ул. Маршала Жукова, д. 16Б</t>
  </si>
  <si>
    <t>ул. Маршала Жукова, д. 8ВСТАВКА</t>
  </si>
  <si>
    <t>ул. Менделеева, д. 26</t>
  </si>
  <si>
    <t>ул. Менделеева, д. 26А</t>
  </si>
  <si>
    <t>ул. Менделеева, д. 28</t>
  </si>
  <si>
    <t>ул. Менделеева, д. 30Б</t>
  </si>
  <si>
    <t>ул. Менделеева, д. 32</t>
  </si>
  <si>
    <t>ул. Мира, д. 62</t>
  </si>
  <si>
    <t>ул. Мира, д. 64А</t>
  </si>
  <si>
    <t>ул. Мира, д. 66</t>
  </si>
  <si>
    <t>ул. Мира, д. 66А</t>
  </si>
  <si>
    <t>ул. Мира, д. 68А</t>
  </si>
  <si>
    <t>ул. Мира, д. 70</t>
  </si>
  <si>
    <t>ул. Мира, д. 70А</t>
  </si>
  <si>
    <t>ул. Мира, д. 74А</t>
  </si>
  <si>
    <t>ул. Мира, д. 80</t>
  </si>
  <si>
    <t>ул. Мира, д. 80А</t>
  </si>
  <si>
    <t>ул. Омская, д. 24</t>
  </si>
  <si>
    <t>ул. Омская, д. 60</t>
  </si>
  <si>
    <t>ул. Пермская, д. 14А</t>
  </si>
  <si>
    <t>ул. Пермская, д. 16А</t>
  </si>
  <si>
    <t>ул. Пермская, д. 16Б</t>
  </si>
  <si>
    <t>ул. Северная, д. 6А</t>
  </si>
  <si>
    <t>ул. Северная, д. 76</t>
  </si>
  <si>
    <t>ул. Северная, д. 76А</t>
  </si>
  <si>
    <t>ул. Северная, д. 76Б</t>
  </si>
  <si>
    <t>ул. Северная, д. 8</t>
  </si>
  <si>
    <t>ул. Спортивная, д. 15</t>
  </si>
  <si>
    <t>ул. Спортивная, д. 1А</t>
  </si>
  <si>
    <t>ул. Спортивная, д. 3А</t>
  </si>
  <si>
    <t>ул. Ханты-Мансийская, д. 29</t>
  </si>
  <si>
    <t>ул. Ханты-Мансийская, д. 29Б</t>
  </si>
  <si>
    <t>ул. Ханты-Мансийская, д. 37А</t>
  </si>
  <si>
    <t>ул. Ханты-Мансийская, д. 37Б</t>
  </si>
  <si>
    <t>ул. Ханты-Мансийская, д. 45А</t>
  </si>
  <si>
    <t>ул. Ханты-Мансийская, д. 45Б</t>
  </si>
  <si>
    <t>ул. Ханты-Мансийская, д. 45В</t>
  </si>
  <si>
    <t>мкр. 1-й, д. 23</t>
  </si>
  <si>
    <t>мкр. 2-й, д. 12</t>
  </si>
  <si>
    <t>мкр. 2-й, д. 15</t>
  </si>
  <si>
    <t>мкр. 2-й, д. 7</t>
  </si>
  <si>
    <t>мкр. 2-й, д. 9</t>
  </si>
  <si>
    <t>ул. Пионерская, д. 28</t>
  </si>
  <si>
    <t>ул. Речная, д. 103</t>
  </si>
  <si>
    <t>ул. Речная, д. 135</t>
  </si>
  <si>
    <t>ул. Речная, д. 15</t>
  </si>
  <si>
    <t>мкр 2а Лесников, ул. Советская, д. 26</t>
  </si>
  <si>
    <t>мкр 2а Лесников, ул. Советская, д. 28</t>
  </si>
  <si>
    <t>мкр 2а Лесников, ул. Советская, д. 30</t>
  </si>
  <si>
    <t>мкр 2а Лесников, ул. Советская, д. 32</t>
  </si>
  <si>
    <t>мкр. 5-й Солнечный, д. 10</t>
  </si>
  <si>
    <t>мкр. 6 Пионерный, д. 61</t>
  </si>
  <si>
    <t>Итого по городу Пыть-Ях</t>
  </si>
  <si>
    <t>п. Лунный, д. 1</t>
  </si>
  <si>
    <t>пр-кт. Комсомольский, д. 25</t>
  </si>
  <si>
    <t>пр-кт. Ленина, д. 67</t>
  </si>
  <si>
    <t>пр-кт. Мира, д. 24</t>
  </si>
  <si>
    <t>пр-кт. Мира, д. 28</t>
  </si>
  <si>
    <t>пр-кт. Мира, д. 30/1</t>
  </si>
  <si>
    <t>пр-кт. Мира, д. 32</t>
  </si>
  <si>
    <t>проезд Первопроходцев, д. 1</t>
  </si>
  <si>
    <t>проезд Первопроходцев, д. 10</t>
  </si>
  <si>
    <t>проезд Первопроходцев, д. 11/1</t>
  </si>
  <si>
    <t>ул. 50 лет ВЛКСМ, д. 2/1</t>
  </si>
  <si>
    <t>ул. 50 лет ВЛКСМ, д. 3</t>
  </si>
  <si>
    <t>ул. Бажова, д. 29*</t>
  </si>
  <si>
    <t>ул. Бажова, д. 31*</t>
  </si>
  <si>
    <t>ул. Быстринская, д. 18/1</t>
  </si>
  <si>
    <t>ул. Гагарина, д. 24</t>
  </si>
  <si>
    <t>ул. Гагарина, д. 26</t>
  </si>
  <si>
    <t>ул. Григория Кукуевицкого, д. 12/2</t>
  </si>
  <si>
    <t>ул. Григория Кукуевицкого, д. 5/3</t>
  </si>
  <si>
    <t>ул. Губкина, д. 21</t>
  </si>
  <si>
    <t>ул. Дзержинского, д. 24</t>
  </si>
  <si>
    <t>ул. Крылова, д. 21</t>
  </si>
  <si>
    <t>ул. Крылова, д. 23</t>
  </si>
  <si>
    <t>ул. Магистральная, д. 28</t>
  </si>
  <si>
    <t>ул. Магистральная, д. 32</t>
  </si>
  <si>
    <t>ул. Магистральная, д. 34</t>
  </si>
  <si>
    <t>ул. Маяковского, д. 16</t>
  </si>
  <si>
    <t>ул. Маяковского, д. 39</t>
  </si>
  <si>
    <t>ул. Островского, д. 18</t>
  </si>
  <si>
    <t>ул. Островского, д. 20</t>
  </si>
  <si>
    <t>ул. Островского, д. 22</t>
  </si>
  <si>
    <t>ул. Островского, д. 24</t>
  </si>
  <si>
    <t>ул. Островского, д. 26</t>
  </si>
  <si>
    <t>ул. Островского, д. 28</t>
  </si>
  <si>
    <t>ул. Островского, д. 40</t>
  </si>
  <si>
    <t>ул. Островского, д. 42</t>
  </si>
  <si>
    <t>ул. Островского, д. 44</t>
  </si>
  <si>
    <t>ул. Островского, д. 46</t>
  </si>
  <si>
    <t>ул. Просвещения, д. 33</t>
  </si>
  <si>
    <t>ул. Просвещения, д. 35</t>
  </si>
  <si>
    <t>ул. Просвещения, д. 43*</t>
  </si>
  <si>
    <t>ул. Просвещения, д. 47</t>
  </si>
  <si>
    <t>ул. Профсоюзов, д. 42</t>
  </si>
  <si>
    <t>ул. Пушкина, д. 1</t>
  </si>
  <si>
    <t>ул. Пушкина, д. 15</t>
  </si>
  <si>
    <t>ул. Пушкина, д. 16</t>
  </si>
  <si>
    <t>ул. Пушкина, д. 17</t>
  </si>
  <si>
    <t>ул. Пушкина, д. 18</t>
  </si>
  <si>
    <t>ул. Пушкина, д. 19</t>
  </si>
  <si>
    <t>ул. Пушкина, д. 21</t>
  </si>
  <si>
    <t>ул. Пушкина, д. 22</t>
  </si>
  <si>
    <t>ул. Пушкина, д. 23</t>
  </si>
  <si>
    <t>ул. Пушкина, д. 25</t>
  </si>
  <si>
    <t>ул. Пушкина, д. 25А</t>
  </si>
  <si>
    <t>ул. Пушкина, д. 27</t>
  </si>
  <si>
    <t>ул. Пушкина, д. 29</t>
  </si>
  <si>
    <t>ул. Пушкина, д. 33</t>
  </si>
  <si>
    <t>ул. Пушкина, д. 7</t>
  </si>
  <si>
    <t>ул. Пушкина, д. 8</t>
  </si>
  <si>
    <t>ул. Пушкина, д. 8/1</t>
  </si>
  <si>
    <t>ул. Пушкина, д. 8/2</t>
  </si>
  <si>
    <t>ул. Пушкина, д. 8/3</t>
  </si>
  <si>
    <t>ул. Республики, д. 65</t>
  </si>
  <si>
    <t>ул. Федорова, д. 59</t>
  </si>
  <si>
    <t>ул. Федорова, д. 61</t>
  </si>
  <si>
    <t>ул. Федорова, д. 67</t>
  </si>
  <si>
    <t>ул. Югорская, д. 5/2</t>
  </si>
  <si>
    <t>г. Советский, ул. Макаренко, д. 18</t>
  </si>
  <si>
    <t>г. Лянтор, мкр. 6а, д. 87</t>
  </si>
  <si>
    <t>г. Лянтор, мкр. 6а, д. 91</t>
  </si>
  <si>
    <t>г. Лянтор, мкр. 6а, д. 94</t>
  </si>
  <si>
    <t>г. Лянтор, мкр. 6а, д. 96</t>
  </si>
  <si>
    <t>г. Лянтор, ул. Дружбы Народов, д. 1</t>
  </si>
  <si>
    <t>г. Лянтор, ул. Дружбы Народов, д. 10</t>
  </si>
  <si>
    <t>г. Лянтор, ул. Дружбы Народов, д. 11</t>
  </si>
  <si>
    <t>г. Лянтор, ул. Дружбы Народов, д. 2</t>
  </si>
  <si>
    <t>г. Лянтор, ул. Дружбы Народов, д. 3</t>
  </si>
  <si>
    <t>г. Лянтор, ул. Дружбы Народов, д. 4</t>
  </si>
  <si>
    <t>г. Лянтор, ул. Дружбы Народов, д. 6</t>
  </si>
  <si>
    <t>г. Лянтор, ул. Дружбы Народов, д. 7</t>
  </si>
  <si>
    <t>г. Лянтор, ул. Дружбы Народов, д. 8</t>
  </si>
  <si>
    <t>п. Нижнесортымский, ул. Нефтяников, д. 11</t>
  </si>
  <si>
    <t>п. Нижнесортымский, ул. Нефтяников, д. 11А</t>
  </si>
  <si>
    <t>п. Нижнесортымский, ул. Нефтяников, д. 13</t>
  </si>
  <si>
    <t>п. Нижнесортымский, ул. Нефтяников, д. 13А</t>
  </si>
  <si>
    <t>п. Нижнесортымский, ул. Нефтяников, д. 15</t>
  </si>
  <si>
    <t>п. Нижнесортымский, ул. Нефтяников, д. 5А</t>
  </si>
  <si>
    <t>п. Нижнесортымский, ул. Нефтяников, д. 9</t>
  </si>
  <si>
    <t>п. Нижнесортымский, ул. Северная, д. 10</t>
  </si>
  <si>
    <t>п. Нижнесортымский, ул. Северная, д. 12</t>
  </si>
  <si>
    <t>п. Нижнесортымский, ул. Северная, д. 14</t>
  </si>
  <si>
    <t>пгт. Барсово, ул. Апрельская, д. 6</t>
  </si>
  <si>
    <t>пгт. Барсово, ул. Апрельская, д. 7</t>
  </si>
  <si>
    <t>пгт. Федоровский, ул. Федорова, д. 3</t>
  </si>
  <si>
    <t>Итого по городу Ураю</t>
  </si>
  <si>
    <t>ул. Гагарина, д. 146А</t>
  </si>
  <si>
    <t>ул. Гагарина, д. 184</t>
  </si>
  <si>
    <t>ул. Иртышская, д. 2А</t>
  </si>
  <si>
    <t>ул. Иртышская, д. 4</t>
  </si>
  <si>
    <t>ул. Калинина, д. 48</t>
  </si>
  <si>
    <t>ул. Карла Маркса, д. 30</t>
  </si>
  <si>
    <t>ул. Ключевая, д. 20</t>
  </si>
  <si>
    <t>ул. Ленина, д. 111</t>
  </si>
  <si>
    <t>ул. Ленина, д. 92Б</t>
  </si>
  <si>
    <t>ул. Ленина, д. 98</t>
  </si>
  <si>
    <t>ул. Ленина, д. 98А</t>
  </si>
  <si>
    <t>ул. Пионерская, д. 120</t>
  </si>
  <si>
    <t>ул. Рознина, д. 23</t>
  </si>
  <si>
    <t>ул. Снежная, д. 15</t>
  </si>
  <si>
    <t>ул. Спортивная, д. 22</t>
  </si>
  <si>
    <t>ул. Шевченко, д. 22А</t>
  </si>
  <si>
    <t>ул. Дружбы Народов, д. 1</t>
  </si>
  <si>
    <t>ул. Железнодорожная, д. 29</t>
  </si>
  <si>
    <t>ул. Калинина, д. 23КОРП1</t>
  </si>
  <si>
    <t>ул. Кирова, д. 8</t>
  </si>
  <si>
    <t>ул. Кирова, д. 8А</t>
  </si>
  <si>
    <t>ул. Ленина, д. 14</t>
  </si>
  <si>
    <t>ул. Садовая, д. 3А</t>
  </si>
  <si>
    <t>ул. Свердлова, д. 10</t>
  </si>
  <si>
    <t>ул. Свердлова, д. 2</t>
  </si>
  <si>
    <t>ул. Свердлова, д. 3</t>
  </si>
  <si>
    <t>ул. Свердлова, д. 4</t>
  </si>
  <si>
    <t>2022 год</t>
  </si>
  <si>
    <t>Итого по автономному округу на 2022 год</t>
  </si>
  <si>
    <t>мкр. 14-й, д. 33*</t>
  </si>
  <si>
    <t>п. Сингапай, ул. Круг В-1, д. 45*</t>
  </si>
  <si>
    <t>п. Сингапай, ул. Круг В-1, д. 55*</t>
  </si>
  <si>
    <t>пгт. Пойковский, мкр. 4-й, д. 4</t>
  </si>
  <si>
    <t>ул. Мира, д. 14А</t>
  </si>
  <si>
    <t>ул. Спортивная, д. 9*</t>
  </si>
  <si>
    <t>ул. Чапаева, д. 15КОРП1*</t>
  </si>
  <si>
    <t>Итого по городу  Нягани</t>
  </si>
  <si>
    <t>пр-кт. Комсомольский, д. 31</t>
  </si>
  <si>
    <t>пр-кт. Ленина, д. 27*</t>
  </si>
  <si>
    <t>пр-кт. Ленина, д. 29*</t>
  </si>
  <si>
    <t>пр-кт. Ленина, д. 30*</t>
  </si>
  <si>
    <t>пр-кт. Ленина, д. 33*</t>
  </si>
  <si>
    <t>пр-кт. Мира, д. 14</t>
  </si>
  <si>
    <t>пр-кт. Набережный, д. 66</t>
  </si>
  <si>
    <t>пр-кт. Пролетарский, д. 3/1*</t>
  </si>
  <si>
    <t>проезд Мунарева, д. 4</t>
  </si>
  <si>
    <t>проезд Первопроходцев, д. 14/1</t>
  </si>
  <si>
    <t>ул. 50 лет ВЛКСМ, д. 6Б*</t>
  </si>
  <si>
    <t>ул. 60 лет Октября, д. 2</t>
  </si>
  <si>
    <t>ул. Быстринская, д. 22/1</t>
  </si>
  <si>
    <t>ул. Высоковольтная, д. 2</t>
  </si>
  <si>
    <t>ул. Григория Кукуевицкого, д. 10/5</t>
  </si>
  <si>
    <t>ул. Магистральная, д. 36</t>
  </si>
  <si>
    <t>ул. Майская, д. 10*</t>
  </si>
  <si>
    <t>ул. Майская, д. 6</t>
  </si>
  <si>
    <t>ул. Маяковского, д. 27/1</t>
  </si>
  <si>
    <t>ул. Маяковского, д. 37*</t>
  </si>
  <si>
    <t>ул. Мелик-Карамова, д. 60*</t>
  </si>
  <si>
    <t>ул. Мелик-Карамова, д. 78*</t>
  </si>
  <si>
    <t>ул. Просвещения, д. 44*</t>
  </si>
  <si>
    <t>ул. Студенческая, д. 13*</t>
  </si>
  <si>
    <t>ул. Студенческая, д. 17</t>
  </si>
  <si>
    <t>ул. Студенческая, д. 21</t>
  </si>
  <si>
    <t>ул. Федорова, д. 65*</t>
  </si>
  <si>
    <t>г. Лянтор, мкр. 2-й, д. 50</t>
  </si>
  <si>
    <t>г. Лянтор, мкр. 6а, д. 88</t>
  </si>
  <si>
    <t>г. Лянтор, мкр. 7-й, д. 39</t>
  </si>
  <si>
    <t>п. Нижнесортымский, ул. Нефтяников, д. 5</t>
  </si>
  <si>
    <t>п. Нижнесортымский, ул. Нефтяников, д. 7</t>
  </si>
  <si>
    <t>п. Нижнесортымский, ул. Северная, д. 19</t>
  </si>
  <si>
    <t>п. Нижнесортымский, ул. Северная, д. 20</t>
  </si>
  <si>
    <t>ул. Ленина, д. 42</t>
  </si>
  <si>
    <t>ул. Мира, д. 56А</t>
  </si>
  <si>
    <t>ул. Свердлова, д. 8*</t>
  </si>
  <si>
    <t>Итого по городу Югорск</t>
  </si>
  <si>
    <t>Искл (-) /вкл(+)</t>
  </si>
  <si>
    <t>Год</t>
  </si>
  <si>
    <t>МО</t>
  </si>
  <si>
    <t>Адрес</t>
  </si>
  <si>
    <t>Стоимость капремонта, всего</t>
  </si>
  <si>
    <t>Примечания</t>
  </si>
  <si>
    <t>№ п/п</t>
  </si>
  <si>
    <t>ул. Московская, д. 34б</t>
  </si>
  <si>
    <t>пгт. Излучинск, пер. Строителей, д. 4</t>
  </si>
  <si>
    <t>ул. Просвещения, д. 45</t>
  </si>
  <si>
    <t>ул. Просвещения, д. 48</t>
  </si>
  <si>
    <t>ул. Профсоюзов, д. 34</t>
  </si>
  <si>
    <t>ул. Пермская, д. 21</t>
  </si>
  <si>
    <t>пгт. Белый Яр, ул. Шукшина, д. 14</t>
  </si>
  <si>
    <t>пгт. Белый Яр, ул. Шукшина, д. 17</t>
  </si>
  <si>
    <t>п. Солнечный, ул. Молодежная, д. 6</t>
  </si>
  <si>
    <t>п. Солнечный, ул. Сибирская, д.4а</t>
  </si>
  <si>
    <t>п. АСС ГПЗ, д. 36</t>
  </si>
  <si>
    <t>ул. Чапаева, д. 63</t>
  </si>
  <si>
    <t>ул. Бахилова, д. 11</t>
  </si>
  <si>
    <t>ул. Бахилова, д. 4</t>
  </si>
  <si>
    <t>ул. Бахилова, д. 9а</t>
  </si>
  <si>
    <t>ул. 30 лет Победы, д. 37/1*</t>
  </si>
  <si>
    <t>ул. Привокзальная, д. 29</t>
  </si>
  <si>
    <t>ул. Привокзальная, д. 35</t>
  </si>
  <si>
    <t>ул. Привокзальная, д. 37</t>
  </si>
  <si>
    <t>ул. Маяковского, д. 18*</t>
  </si>
  <si>
    <t>ул. Дзержинского, д. 2</t>
  </si>
  <si>
    <t>ул. Дзержинского, д. 2/1</t>
  </si>
  <si>
    <t>ГОД</t>
  </si>
  <si>
    <t>мкр. 16А, д. 87</t>
  </si>
  <si>
    <t>ул. 30 лет победы, д. 9А</t>
  </si>
  <si>
    <t>ул. Интернациональная, д. 135*</t>
  </si>
  <si>
    <t>проезд Дружбы, д. 10</t>
  </si>
  <si>
    <t>ул. Осенняя, д. 3</t>
  </si>
  <si>
    <t>ул. Киевская, д. 14/1</t>
  </si>
  <si>
    <t>ул. Генерала Иванова, д. 7</t>
  </si>
  <si>
    <t>мкр. 5-й Солнечный, д. 30</t>
  </si>
  <si>
    <t>г. Белоярский, ул. Школьная, д. 3</t>
  </si>
  <si>
    <t>ул. Красноармейская, д. 35*</t>
  </si>
  <si>
    <t>ул. Александра Жагрина, д. 22</t>
  </si>
  <si>
    <t>пгт. Излучинск, ул. Набережная, д. 12</t>
  </si>
  <si>
    <t>ул. Строителей, д. 3, корп. 4</t>
  </si>
  <si>
    <t>ул. Строителей, д. 2, корп. 2</t>
  </si>
  <si>
    <t>ул. Губкина, д. 17</t>
  </si>
  <si>
    <t>ул. Заречная, д. 14, корп. 1</t>
  </si>
  <si>
    <t>пр-кт. Победы, д. 2</t>
  </si>
  <si>
    <t>ул. Строителей, д. 2, корп. 1</t>
  </si>
  <si>
    <t>ул. Кузьмина, д. 24</t>
  </si>
  <si>
    <t>пр-кт. Победы, д. 4</t>
  </si>
  <si>
    <t>ул. Сутормина, д. 14</t>
  </si>
  <si>
    <t>пр-кт. Победы, д. 8</t>
  </si>
  <si>
    <t>пр-кт. Победы, д. 10</t>
  </si>
  <si>
    <t>ремонт внутридомовых инженерных систем</t>
  </si>
  <si>
    <t>Разработка проектной документации</t>
  </si>
  <si>
    <t>Осуществление строительного контроля</t>
  </si>
  <si>
    <t>ремонт, замена, модернизация лифтов, ремонт лифтовых шахт, машинных и блочных помещений</t>
  </si>
  <si>
    <t>ул. 30 лет Победы, д. 54</t>
  </si>
  <si>
    <t>пгт. Пойковский, мкр. 2-й, д. 9</t>
  </si>
  <si>
    <t>+</t>
  </si>
  <si>
    <t>Сургут</t>
  </si>
  <si>
    <t>ул. 30 лет Победы, д. 54*</t>
  </si>
  <si>
    <t>Нягань</t>
  </si>
  <si>
    <t>Спец счет на более поздний</t>
  </si>
  <si>
    <t>Спец счет выполнили работы</t>
  </si>
  <si>
    <t>мкр. 3-й, д. 21*</t>
  </si>
  <si>
    <t>г. Нефтеюганск</t>
  </si>
  <si>
    <t>причина  расторжения  договора подряда ( 33/01-сд-538 от 01.04.2021)</t>
  </si>
  <si>
    <t>мкр. 9-й, д.16</t>
  </si>
  <si>
    <t>ул. Гагарина, д. 65</t>
  </si>
  <si>
    <t>ул. Гагарина,д.65</t>
  </si>
  <si>
    <t>Протокол комиссии №1 от 12.03.2021 (33/01-вх-5245 от 19.03.2021)</t>
  </si>
  <si>
    <t>Березовский район</t>
  </si>
  <si>
    <t>пгт. Березово, ул. Воеводская, д. 2</t>
  </si>
  <si>
    <t>пгт. Березово, ул. Первомайская, д. 1</t>
  </si>
  <si>
    <t>Перенос на ранний срок (33/01-7222 от 20.04.2021)</t>
  </si>
  <si>
    <t>пгт. Талинка, мкр. 2,  д. 1</t>
  </si>
  <si>
    <t>Перенос на ранний срок (33/01-7301 от 21.04.2021)</t>
  </si>
  <si>
    <t>ул. Сутормина, д. 16</t>
  </si>
  <si>
    <t>ул. Кузьмина, д. 18</t>
  </si>
  <si>
    <t>ул. Садовая, д. 13</t>
  </si>
  <si>
    <t>Мегион</t>
  </si>
  <si>
    <t>Перенос на более ранний лифтов</t>
  </si>
  <si>
    <t>Нижневартовск</t>
  </si>
  <si>
    <t>По невозможности (Акт от 29.04.2021)</t>
  </si>
  <si>
    <t>ул. Ямская,д.16</t>
  </si>
  <si>
    <r>
      <t>Протокол комиссии №2 от 12.05.2021 (</t>
    </r>
    <r>
      <rPr>
        <sz val="11"/>
        <color rgb="FFFF0000"/>
        <rFont val="Times New Roman"/>
        <family val="1"/>
        <charset val="204"/>
      </rPr>
      <t>33/01-вх-5245 от 19.03.2021</t>
    </r>
    <r>
      <rPr>
        <sz val="11"/>
        <color theme="1"/>
        <rFont val="Times New Roman"/>
        <family val="1"/>
        <charset val="204"/>
      </rPr>
      <t>)</t>
    </r>
  </si>
  <si>
    <t>ул. Ямская, д. 16</t>
  </si>
  <si>
    <t>ул. Интернациональная, д. 137*</t>
  </si>
  <si>
    <t>ул. Интернациональная, д. 137</t>
  </si>
  <si>
    <t xml:space="preserve"> г. Нягань</t>
  </si>
  <si>
    <t xml:space="preserve">Сургутский район </t>
  </si>
  <si>
    <t>33/01-вх-9184 от 26.05.2021г. (признан дом аварийным)</t>
  </si>
  <si>
    <t>По невозможности (Акт от 20.05.2021)</t>
  </si>
  <si>
    <t>мкр. 14-й, д. 50</t>
  </si>
  <si>
    <t>мкр, 14, д. 50</t>
  </si>
  <si>
    <t>протокол комиссии №1 от 01.03.2021 (33/01-вх-6223 от 05.04.2021)</t>
  </si>
  <si>
    <t>Искл из ДПКР по превышению СККР Протокол комиссии от 19.03.2021 №2/2021</t>
  </si>
  <si>
    <t>Расширили перечень работ Протокол комиссии от 19.03.2021 №2/2021</t>
  </si>
  <si>
    <t>мкр. 7-й д. 50</t>
  </si>
  <si>
    <t>протокол комиссии №2 от 05.04.2021 (33/01-вх-7405 от 22.04.2021)</t>
  </si>
  <si>
    <t>г. Ханты-Мансийск</t>
  </si>
  <si>
    <t xml:space="preserve">Искл из ДПКР по превышению СККР Сметы направлены в Департамент ЖКК и энергетики </t>
  </si>
  <si>
    <t>Белоярский муниципальный район</t>
  </si>
  <si>
    <t>Кондинский муниципальный район</t>
  </si>
  <si>
    <t>Советский муниципальный район</t>
  </si>
  <si>
    <t>Сургутский муниципальный район</t>
  </si>
  <si>
    <t>Березовский муниципальный район</t>
  </si>
  <si>
    <t xml:space="preserve"> Нефтеюганский муниципальный район</t>
  </si>
  <si>
    <t>Нефтеюганский муниципальный район</t>
  </si>
  <si>
    <t>Нижневартовский муниципальный район</t>
  </si>
  <si>
    <t>Октябрьский муниципальный район</t>
  </si>
  <si>
    <t>Итого по Белоярскому мун. району</t>
  </si>
  <si>
    <t>Итого по Кондинскому мун. району</t>
  </si>
  <si>
    <t>Итого по Нефтеюганскому мун. району</t>
  </si>
  <si>
    <t>Итого по Нижневартовскому мун. району</t>
  </si>
  <si>
    <t>Итого по Октябрьскому мун. району</t>
  </si>
  <si>
    <t>Итого по Советскому мун. району</t>
  </si>
  <si>
    <t>Итого по Сургутскому мун. району</t>
  </si>
  <si>
    <t>Итого по  Белоярскому мун. району</t>
  </si>
  <si>
    <t>Итого по Березовскому мун. району</t>
  </si>
  <si>
    <t xml:space="preserve">                                                                                                       Постановление Правительства ХМАО - Югры  от 25.06.2021 № 233-п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</si>
</sst>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р_."/>
    <numFmt numFmtId="165" formatCode="#\ ###\ ###\ 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2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164" fontId="2" fillId="0" borderId="0" xfId="0" applyNumberFormat="1" applyFont="1" applyFill="1"/>
    <xf numFmtId="2" fontId="3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4" fontId="16" fillId="2" borderId="16" xfId="1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17" fillId="0" borderId="1" xfId="0" applyFont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4" xfId="0" applyFont="1" applyFill="1" applyBorder="1" applyAlignment="1">
      <alignment vertical="center" wrapText="1"/>
    </xf>
    <xf numFmtId="2" fontId="6" fillId="0" borderId="6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2" fontId="8" fillId="0" borderId="6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left" vertical="center"/>
    </xf>
    <xf numFmtId="4" fontId="8" fillId="0" borderId="6" xfId="0" applyNumberFormat="1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left" vertical="center"/>
    </xf>
    <xf numFmtId="2" fontId="8" fillId="0" borderId="6" xfId="0" applyNumberFormat="1" applyFont="1" applyFill="1" applyBorder="1" applyAlignment="1">
      <alignment horizontal="left" vertical="center"/>
    </xf>
    <xf numFmtId="2" fontId="14" fillId="0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2" fontId="21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84.xml"/><Relationship Id="rId84" Type="http://schemas.openxmlformats.org/officeDocument/2006/relationships/revisionLog" Target="revisionLog83.xml"/><Relationship Id="rId89" Type="http://schemas.openxmlformats.org/officeDocument/2006/relationships/revisionLog" Target="revisionLog2.xml"/><Relationship Id="rId88" Type="http://schemas.openxmlformats.org/officeDocument/2006/relationships/revisionLog" Target="revisionLog87.xml"/><Relationship Id="rId87" Type="http://schemas.openxmlformats.org/officeDocument/2006/relationships/revisionLog" Target="revisionLog86.xml"/><Relationship Id="rId86" Type="http://schemas.openxmlformats.org/officeDocument/2006/relationships/revisionLog" Target="revisionLog8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72D42D-E0F1-4ABB-980F-FC1AC18AD43A}" diskRevisions="1" revisionId="4029" version="89">
  <header guid="{161DFA9A-3CB8-43E8-9CC7-7AA1388EF8BD}" dateTime="2021-06-01T12:02:51" maxSheetId="3" userName="Корчагина София Александровна" r:id="rId84" minRId="3236" maxRId="3350">
    <sheetIdMap count="2">
      <sheetId val="1"/>
      <sheetId val="2"/>
    </sheetIdMap>
  </header>
  <header guid="{8EC466F9-5866-4336-BAF0-6525C0087A0F}" dateTime="2021-06-01T12:23:58" maxSheetId="3" userName="Корчагина София Александровна" r:id="rId85" minRId="3351" maxRId="3510">
    <sheetIdMap count="2">
      <sheetId val="1"/>
      <sheetId val="2"/>
    </sheetIdMap>
  </header>
  <header guid="{EC158587-A6C5-4790-8001-902D81E5EA35}" dateTime="2021-06-01T12:35:45" maxSheetId="3" userName="Корчагина София Александровна" r:id="rId86" minRId="3511" maxRId="3973">
    <sheetIdMap count="2">
      <sheetId val="1"/>
      <sheetId val="2"/>
    </sheetIdMap>
  </header>
  <header guid="{7F2A2B3A-E05C-4021-9742-BB18E5AAD796}" dateTime="2021-06-02T10:54:49" maxSheetId="3" userName="Корчагина София Александровна" r:id="rId87" minRId="3976" maxRId="3977">
    <sheetIdMap count="2">
      <sheetId val="1"/>
      <sheetId val="2"/>
    </sheetIdMap>
  </header>
  <header guid="{DDC6760C-31F1-4031-908D-855BCAE3B7F7}" dateTime="2021-06-21T10:07:51" maxSheetId="3" userName="Тимонина Ксения Юрьевна" r:id="rId88" minRId="3978" maxRId="4023">
    <sheetIdMap count="2">
      <sheetId val="1"/>
      <sheetId val="2"/>
    </sheetIdMap>
  </header>
  <header guid="{6F72D42D-E0F1-4ABB-980F-FC1AC18AD43A}" dateTime="2021-06-30T16:50:15" maxSheetId="3" userName="Героева" r:id="rId89" minRId="402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" start="0" length="2147483647">
    <dxf>
      <font>
        <sz val="12"/>
      </font>
    </dxf>
  </rfmt>
  <rfmt sheetId="1" sqref="M1" start="0" length="2147483647">
    <dxf>
      <font>
        <b/>
      </font>
    </dxf>
  </rfmt>
  <rfmt sheetId="1" sqref="K1:Q1">
    <dxf>
      <alignment horizontal="right" readingOrder="0"/>
    </dxf>
  </rfmt>
  <rfmt sheetId="1" sqref="K1:Q1">
    <dxf>
      <alignment horizontal="general" readingOrder="0"/>
    </dxf>
  </rfmt>
  <rfmt sheetId="1" sqref="M1:S1">
    <dxf>
      <alignment horizontal="right" readingOrder="0"/>
    </dxf>
  </rfmt>
  <rfmt sheetId="1" sqref="M1:S1">
    <dxf>
      <alignment horizontal="general" readingOrder="0"/>
    </dxf>
  </rfmt>
  <rfmt sheetId="1" sqref="M1:S1">
    <dxf>
      <alignment horizontal="right" readingOrder="0"/>
    </dxf>
  </rfmt>
  <rfmt sheetId="1" sqref="M1:S1">
    <dxf>
      <alignment horizontal="general" readingOrder="0"/>
    </dxf>
  </rfmt>
  <rfmt sheetId="1" sqref="M1:S1">
    <dxf>
      <alignment horizontal="right" readingOrder="0"/>
    </dxf>
  </rfmt>
  <rfmt sheetId="1" sqref="M1:S1">
    <dxf>
      <alignment horizontal="general" readingOrder="0"/>
    </dxf>
  </rfmt>
  <rcc rId="4026" sId="1">
    <nc r="M1" t="inlineStr">
      <is>
        <t xml:space="preserve">                                                                                                       Постановление Правительства ХМАО - Югры  от 25.06.2021 № 233-п</t>
      </is>
    </nc>
  </rcc>
  <rdn rId="0" localSheetId="1" customView="1" name="Z_9BE27B56_4468_4AF8_9475_4BEA12FF4942_.wvu.Rows" hidden="1" oldHidden="1">
    <formula>'2020-2022'!$11:$566,'2020-2022'!$594:$752,'2020-2022'!$755:$1348,'2020-2022'!$1374:$1533,'2020-2022'!$1536:$1931,'2020-2022'!$1941:$2017</formula>
  </rdn>
  <rdn rId="0" localSheetId="1" customView="1" name="Z_9BE27B56_4468_4AF8_9475_4BEA12FF4942_.wvu.FilterData" hidden="1" oldHidden="1">
    <formula>'2020-2022'!$A$7:$S$2017</formula>
  </rdn>
  <rdn rId="0" localSheetId="2" customView="1" name="Z_9BE27B56_4468_4AF8_9475_4BEA12FF4942_.wvu.FilterData" hidden="1" oldHidden="1">
    <formula>Примечания!$A$2:$G$111</formula>
  </rdn>
  <rcv guid="{9BE27B56-4468-4AF8-9475-4BEA12FF4942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6" sId="2">
    <nc r="E57" t="inlineStr">
      <is>
        <t>ул. Березовская, д. 33</t>
      </is>
    </nc>
  </rcc>
  <rcc rId="3237" sId="2">
    <nc r="F57">
      <v>141926.32</v>
    </nc>
  </rcc>
  <rcc rId="3238" sId="2">
    <nc r="B57" t="inlineStr">
      <is>
        <t>-</t>
      </is>
    </nc>
  </rcc>
  <rcc rId="3239" sId="2">
    <nc r="C57">
      <v>2020</v>
    </nc>
  </rcc>
  <rrc rId="3240" sId="1" ref="A679:XFD679" action="deleteRow">
    <undo index="0" exp="area" dr="S679:S744" r="S745" sId="1"/>
    <undo index="0" exp="area" dr="R679:R744" r="R745" sId="1"/>
    <undo index="0" exp="area" dr="Q679:Q744" r="Q745" sId="1"/>
    <undo index="0" exp="area" dr="P679:P744" r="P745" sId="1"/>
    <undo index="0" exp="area" dr="O679:O744" r="O745" sId="1"/>
    <undo index="0" exp="area" dr="N679:N744" r="N745" sId="1"/>
    <undo index="0" exp="area" dr="M679:M744" r="M745" sId="1"/>
    <undo index="0" exp="area" dr="L679:L744" r="L745" sId="1"/>
    <undo index="0" exp="area" dr="K679:K744" r="K745" sId="1"/>
    <undo index="0" exp="area" dr="J679:J744" r="J745" sId="1"/>
    <undo index="0" exp="area" dr="I679:I744" r="I745" sId="1"/>
    <undo index="0" exp="area" dr="H679:H744" r="H745" sId="1"/>
    <undo index="0" exp="area" dr="G679:G744" r="G745" sId="1"/>
    <undo index="0" exp="area" dr="F679:F744" r="F745" sId="1"/>
    <undo index="0" exp="area" dr="E679:E744" r="E745" sId="1"/>
    <undo index="0" exp="area" dr="D679:D744" r="D745" sId="1"/>
    <rfmt sheetId="1" xfDxf="1" sqref="A679:XFD679" start="0" length="0">
      <dxf>
        <font>
          <color auto="1"/>
        </font>
      </dxf>
    </rfmt>
    <rcc rId="0" sId="1" dxf="1">
      <nc r="A679">
        <v>632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9" t="inlineStr">
        <is>
          <t>ул. Березовская, д. 33</t>
        </is>
      </nc>
      <ndxf>
        <font>
          <sz val="10"/>
          <color auto="1"/>
          <name val="Times New Roman"/>
          <family val="1"/>
          <charset val="204"/>
          <scheme val="none"/>
        </font>
        <numFmt numFmtId="2" formatCode="0.00"/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9">
        <f>ROUND(SUM(D679+E679+F679+G679+H679+I679+J679+K679+M679+O679+P679+Q679+R679+S679),2)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79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679">
        <v>141926.32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7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7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7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41" sId="2">
    <nc r="E58" t="inlineStr">
      <is>
        <t>ул. Березовская, д. 33</t>
      </is>
    </nc>
  </rcc>
  <rcc rId="3242" sId="2">
    <nc r="F58">
      <v>4111710.8</v>
    </nc>
  </rcc>
  <rcc rId="3243" sId="2" odxf="1" dxf="1">
    <nc r="B58" t="inlineStr">
      <is>
        <t>-</t>
      </is>
    </nc>
    <odxf/>
    <ndxf/>
  </rcc>
  <rfmt sheetId="2" sqref="C58" start="0" length="0">
    <dxf/>
  </rfmt>
  <rcc rId="3244" sId="2">
    <nc r="C58">
      <v>2022</v>
    </nc>
  </rcc>
  <rrc rId="3245" sId="1" ref="A2026:XFD2026" action="deleteRow">
    <undo index="0" exp="area" dr="S2026:S2055" r="S2056" sId="1"/>
    <undo index="0" exp="area" dr="R2026:R2055" r="R2056" sId="1"/>
    <undo index="0" exp="area" dr="Q2026:Q2055" r="Q2056" sId="1"/>
    <undo index="0" exp="area" dr="P2026:P2055" r="P2056" sId="1"/>
    <undo index="0" exp="area" dr="O2026:O2055" r="O2056" sId="1"/>
    <undo index="0" exp="area" dr="M2026:M2055" r="M2056" sId="1"/>
    <undo index="0" exp="area" dr="L2026:L2055" r="L2056" sId="1"/>
    <undo index="0" exp="area" dr="K2026:K2055" r="K2056" sId="1"/>
    <undo index="0" exp="area" dr="J2026:J2055" r="J2056" sId="1"/>
    <undo index="0" exp="area" dr="I2026:I2055" r="I2056" sId="1"/>
    <undo index="0" exp="area" dr="H2026:H2055" r="H2056" sId="1"/>
    <undo index="0" exp="area" dr="G2026:G2055" r="G2056" sId="1"/>
    <undo index="0" exp="area" dr="F2026:F2055" r="F2056" sId="1"/>
    <undo index="0" exp="area" dr="E2026:E2055" r="E2056" sId="1"/>
    <undo index="0" exp="area" dr="D2026:D2055" r="D2056" sId="1"/>
    <rfmt sheetId="1" xfDxf="1" sqref="A2026:XFD2026" start="0" length="0">
      <dxf>
        <font>
          <color auto="1"/>
        </font>
      </dxf>
    </rfmt>
    <rcc rId="0" sId="1" dxf="1">
      <nc r="A2026">
        <v>424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6" t="inlineStr">
        <is>
          <t>ул. Березовская, д. 33</t>
        </is>
      </nc>
      <ndxf>
        <font>
          <sz val="10"/>
          <color auto="1"/>
          <name val="Times New Roman"/>
          <family val="1"/>
          <charset val="204"/>
          <scheme val="none"/>
        </font>
        <numFmt numFmtId="2" formatCode="0.00"/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6">
        <f>ROUND(SUM(D2026+E2026+F2026+G2026+H2026+I2026+J2026+K2026+M2026+O2026+P2026+Q2026+R2026+S2026),2)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6">
        <f>ROUND((F2026+G2026+H2026+I2026+J2026+K2026+M2026+O2026+P2026+Q2026+R2026+S2026)*0.0214,2)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26">
        <v>436635.12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2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26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26">
        <v>3588928.62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46" sId="2">
    <nc r="E59" t="inlineStr">
      <is>
        <t>ул. Гагарина, д. 146А</t>
      </is>
    </nc>
  </rcc>
  <rcc rId="3247" sId="2">
    <nc r="F59">
      <v>221064.28</v>
    </nc>
  </rcc>
  <rcc rId="3248" sId="2" odxf="1" dxf="1">
    <nc r="B59" t="inlineStr">
      <is>
        <t>-</t>
      </is>
    </nc>
    <odxf/>
    <ndxf/>
  </rcc>
  <rfmt sheetId="2" sqref="C59" start="0" length="0">
    <dxf/>
  </rfmt>
  <rcc rId="3249" sId="2" odxf="1" dxf="1">
    <nc r="B60" t="inlineStr">
      <is>
        <t>-</t>
      </is>
    </nc>
    <odxf/>
    <ndxf/>
  </rcc>
  <rcc rId="3250" sId="2" odxf="1" dxf="1">
    <nc r="C60">
      <v>2022</v>
    </nc>
    <odxf/>
    <ndxf/>
  </rcc>
  <rcc rId="3251" sId="2">
    <nc r="C59">
      <v>2021</v>
    </nc>
  </rcc>
  <rrc rId="3252" sId="1" ref="A1467:XFD1467" action="deleteRow">
    <undo index="0" exp="area" dr="S1467:S1532" r="S1533" sId="1"/>
    <undo index="0" exp="area" dr="R1467:R1532" r="R1533" sId="1"/>
    <undo index="0" exp="area" dr="Q1467:Q1532" r="Q1533" sId="1"/>
    <undo index="0" exp="area" dr="P1467:P1532" r="P1533" sId="1"/>
    <undo index="0" exp="area" dr="O1467:O1532" r="O1533" sId="1"/>
    <undo index="0" exp="area" dr="M1467:M1532" r="M1533" sId="1"/>
    <undo index="0" exp="area" dr="L1467:L1532" r="L1533" sId="1"/>
    <undo index="0" exp="area" dr="K1467:K1532" r="K1533" sId="1"/>
    <undo index="0" exp="area" dr="J1467:J1532" r="J1533" sId="1"/>
    <undo index="0" exp="area" dr="I1467:I1532" r="I1533" sId="1"/>
    <undo index="0" exp="area" dr="H1467:H1532" r="H1533" sId="1"/>
    <undo index="0" exp="area" dr="G1467:G1532" r="G1533" sId="1"/>
    <undo index="0" exp="area" dr="F1467:F1532" r="F1533" sId="1"/>
    <undo index="0" exp="area" dr="E1467:E1532" r="E1533" sId="1"/>
    <undo index="0" exp="area" dr="D1467:D1532" r="D1533" sId="1"/>
    <rfmt sheetId="1" xfDxf="1" sqref="A1467:XFD1467" start="0" length="0">
      <dxf>
        <font>
          <color auto="1"/>
        </font>
      </dxf>
    </rfmt>
    <rcc rId="0" sId="1" dxf="1">
      <nc r="A1467">
        <v>662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67" t="inlineStr">
        <is>
          <t>ул. Гагарина, д. 146А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7">
        <f>ROUND(SUM(D1467+E1467+F1467+G1467+H1467+I1467+J1467+K1467+M1467+O1467+P1467+Q1467+R1467+S1467),2)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67">
        <v>221064.28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67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53" sId="2">
    <nc r="E60" t="inlineStr">
      <is>
        <t>ул. Гагарина, д. 146А</t>
      </is>
    </nc>
  </rcc>
  <rcc rId="3254" sId="2">
    <nc r="F60">
      <v>4515901.1900000004</v>
    </nc>
  </rcc>
  <rrc rId="3255" sId="1" ref="A2025:XFD2025" action="deleteRow">
    <undo index="0" exp="area" dr="S2025:S2053" r="S2054" sId="1"/>
    <undo index="0" exp="area" dr="R2025:R2053" r="R2054" sId="1"/>
    <undo index="0" exp="area" dr="Q2025:Q2053" r="Q2054" sId="1"/>
    <undo index="0" exp="area" dr="P2025:P2053" r="P2054" sId="1"/>
    <undo index="0" exp="area" dr="O2025:O2053" r="O2054" sId="1"/>
    <undo index="0" exp="area" dr="M2025:M2053" r="M2054" sId="1"/>
    <undo index="0" exp="area" dr="L2025:L2053" r="L2054" sId="1"/>
    <undo index="0" exp="area" dr="K2025:K2053" r="K2054" sId="1"/>
    <undo index="0" exp="area" dr="J2025:J2053" r="J2054" sId="1"/>
    <undo index="0" exp="area" dr="I2025:I2053" r="I2054" sId="1"/>
    <undo index="0" exp="area" dr="H2025:H2053" r="H2054" sId="1"/>
    <undo index="0" exp="area" dr="G2025:G2053" r="G2054" sId="1"/>
    <undo index="0" exp="area" dr="F2025:F2053" r="F2054" sId="1"/>
    <undo index="0" exp="area" dr="E2025:E2053" r="E2054" sId="1"/>
    <undo index="0" exp="area" dr="D2025:D2053" r="D2054" sId="1"/>
    <rfmt sheetId="1" xfDxf="1" sqref="A2025:XFD2025" start="0" length="0">
      <dxf>
        <font>
          <color auto="1"/>
        </font>
      </dxf>
    </rfmt>
    <rcc rId="0" sId="1" dxf="1">
      <nc r="A2025">
        <v>425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5" t="inlineStr">
        <is>
          <t>ул. Гагарина, д. 146А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5">
        <f>ROUND(SUM(D2025+E2025+F2025+G2025+H2025+I2025+J2025+K2025+M2025+O2025+P2025+Q2025+R2025+S2025),2)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5">
        <f>ROUND((F2025+G2025+H2025+I2025+J2025+K2025+M2025+O2025+P2025+Q2025+R2025+S2025)*0.0214,2)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2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25">
        <v>2431497.7200000002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25">
        <v>1245777.1399999999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25">
        <v>744010.82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2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5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56" sId="2">
    <nc r="E61" t="inlineStr">
      <is>
        <t>ул. Гагарина, д. 184</t>
      </is>
    </nc>
  </rcc>
  <rcc rId="3257" sId="2">
    <nc r="F61">
      <v>511285.01</v>
    </nc>
  </rcc>
  <rrc rId="3258" sId="1" ref="A1467:XFD1467" action="deleteRow">
    <undo index="0" exp="area" dr="S1467:S1531" r="S1532" sId="1"/>
    <undo index="0" exp="area" dr="R1467:R1531" r="R1532" sId="1"/>
    <undo index="0" exp="area" dr="Q1467:Q1531" r="Q1532" sId="1"/>
    <undo index="0" exp="area" dr="P1467:P1531" r="P1532" sId="1"/>
    <undo index="0" exp="area" dr="O1467:O1531" r="O1532" sId="1"/>
    <undo index="0" exp="area" dr="M1467:M1531" r="M1532" sId="1"/>
    <undo index="0" exp="area" dr="L1467:L1531" r="L1532" sId="1"/>
    <undo index="0" exp="area" dr="K1467:K1531" r="K1532" sId="1"/>
    <undo index="0" exp="area" dr="J1467:J1531" r="J1532" sId="1"/>
    <undo index="0" exp="area" dr="I1467:I1531" r="I1532" sId="1"/>
    <undo index="0" exp="area" dr="H1467:H1531" r="H1532" sId="1"/>
    <undo index="0" exp="area" dr="G1467:G1531" r="G1532" sId="1"/>
    <undo index="0" exp="area" dr="F1467:F1531" r="F1532" sId="1"/>
    <undo index="0" exp="area" dr="E1467:E1531" r="E1532" sId="1"/>
    <undo index="0" exp="area" dr="D1467:D1531" r="D1532" sId="1"/>
    <rfmt sheetId="1" xfDxf="1" sqref="A1467:XFD1467" start="0" length="0">
      <dxf>
        <font>
          <color auto="1"/>
        </font>
      </dxf>
    </rfmt>
    <rcc rId="0" sId="1" dxf="1">
      <nc r="A1467">
        <v>663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67" t="inlineStr">
        <is>
          <t>ул. Гагарина, д. 184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7">
        <f>ROUND(SUM(D1467+E1467+F1467+G1467+H1467+I1467+J1467+K1467+M1467+O1467+P1467+Q1467+R1467+S1467),2)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67">
        <v>511285.01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67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6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6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59" sId="2">
    <nc r="E62" t="inlineStr">
      <is>
        <t>ул. Гагарина, д. 184</t>
      </is>
    </nc>
  </rcc>
  <rcc rId="3260" sId="2">
    <nc r="F62">
      <v>9752996.1099999994</v>
    </nc>
  </rcc>
  <rcc rId="3261" sId="2" odxf="1" dxf="1">
    <nc r="B61" t="inlineStr">
      <is>
        <t>-</t>
      </is>
    </nc>
    <odxf/>
    <ndxf/>
  </rcc>
  <rcc rId="3262" sId="2" odxf="1" dxf="1">
    <nc r="C61">
      <v>2021</v>
    </nc>
    <odxf/>
    <ndxf/>
  </rcc>
  <rcc rId="3263" sId="2" odxf="1" dxf="1">
    <nc r="B62" t="inlineStr">
      <is>
        <t>-</t>
      </is>
    </nc>
    <odxf>
      <border outline="0">
        <top/>
      </border>
    </odxf>
    <ndxf>
      <border outline="0">
        <top style="thin">
          <color indexed="64"/>
        </top>
      </border>
    </ndxf>
  </rcc>
  <rcc rId="3264" sId="2" odxf="1" dxf="1">
    <nc r="C62">
      <v>2022</v>
    </nc>
    <odxf>
      <border outline="0">
        <top/>
      </border>
    </odxf>
    <ndxf>
      <border outline="0">
        <top style="thin">
          <color indexed="64"/>
        </top>
      </border>
    </ndxf>
  </rcc>
  <rrc rId="3265" sId="1" ref="A2024:XFD2024" action="deleteRow">
    <undo index="0" exp="area" dr="S2024:S2051" r="S2052" sId="1"/>
    <undo index="0" exp="area" dr="R2024:R2051" r="R2052" sId="1"/>
    <undo index="0" exp="area" dr="Q2024:Q2051" r="Q2052" sId="1"/>
    <undo index="0" exp="area" dr="P2024:P2051" r="P2052" sId="1"/>
    <undo index="0" exp="area" dr="O2024:O2051" r="O2052" sId="1"/>
    <undo index="0" exp="area" dr="M2024:M2051" r="M2052" sId="1"/>
    <undo index="0" exp="area" dr="L2024:L2051" r="L2052" sId="1"/>
    <undo index="0" exp="area" dr="K2024:K2051" r="K2052" sId="1"/>
    <undo index="0" exp="area" dr="J2024:J2051" r="J2052" sId="1"/>
    <undo index="0" exp="area" dr="I2024:I2051" r="I2052" sId="1"/>
    <undo index="0" exp="area" dr="H2024:H2051" r="H2052" sId="1"/>
    <undo index="0" exp="area" dr="G2024:G2051" r="G2052" sId="1"/>
    <undo index="0" exp="area" dr="F2024:F2051" r="F2052" sId="1"/>
    <undo index="0" exp="area" dr="E2024:E2051" r="E2052" sId="1"/>
    <undo index="0" exp="area" dr="D2024:D2051" r="D2052" sId="1"/>
    <rfmt sheetId="1" xfDxf="1" sqref="A2024:XFD2024" start="0" length="0">
      <dxf>
        <font>
          <color auto="1"/>
        </font>
      </dxf>
    </rfmt>
    <rcc rId="0" sId="1" dxf="1">
      <nc r="A2024">
        <v>426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4" t="inlineStr">
        <is>
          <t>ул. Гагарина, д. 184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4">
        <f>ROUND(SUM(D2024+E2024+F2024+G2024+H2024+I2024+J2024+K2024+M2024+O2024+P2024+Q2024+R2024+S2024),2)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4">
        <f>ROUND((F2024+G2024+H2024+I2024+J2024+K2024+M2024+O2024+P2024+Q2024+R2024+S2024)*0.0214,2)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24">
        <v>556592.97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24">
        <v>2433165.12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02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I2024">
        <v>744521.02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24">
        <v>919187.41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24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24">
        <v>4574923.8600000003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S2024">
        <v>320264.52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3266" sId="2">
    <nc r="E63" t="inlineStr">
      <is>
        <t>ул. Гагарина, д. 297</t>
      </is>
    </nc>
  </rcc>
  <rcc rId="3267" sId="2">
    <nc r="F63">
      <v>299835.89</v>
    </nc>
  </rcc>
  <rcc rId="3268" sId="2" odxf="1" dxf="1">
    <nc r="B63" t="inlineStr">
      <is>
        <t>-</t>
      </is>
    </nc>
    <odxf/>
    <ndxf/>
  </rcc>
  <rcc rId="3269" sId="2" odxf="1" dxf="1">
    <nc r="C63">
      <v>2020</v>
    </nc>
    <odxf/>
    <ndxf/>
  </rcc>
  <rrc rId="3270" sId="1" ref="A683:XFD683" action="deleteRow">
    <rfmt sheetId="1" xfDxf="1" sqref="A683:XFD683" start="0" length="0">
      <dxf>
        <font>
          <color auto="1"/>
        </font>
      </dxf>
    </rfmt>
    <rcc rId="0" sId="1" dxf="1">
      <nc r="A683">
        <v>637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3" t="inlineStr">
        <is>
          <t>ул. Гагарина, д. 297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3">
        <f>ROUND(SUM(D683+E683+F683+G683+H683+I683+J683+K683+M683+O683+P683+Q683+R683+S683),2)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83">
        <f>ROUND((F683+G683+H683+I683+J683+K683+M683+O683+P683+Q683+R683+S683)*0.0214,2)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83">
        <v>58779.26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83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8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8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S683">
        <v>236006.1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3271" sId="2">
    <nc r="E64" t="inlineStr">
      <is>
        <t>ул. Затонская, д. 7А</t>
      </is>
    </nc>
  </rcc>
  <rcc rId="3272" sId="2">
    <nc r="F64">
      <v>126471.82</v>
    </nc>
  </rcc>
  <rcc rId="3273" sId="2" odxf="1" dxf="1">
    <nc r="B64" t="inlineStr">
      <is>
        <t>-</t>
      </is>
    </nc>
    <odxf/>
    <ndxf/>
  </rcc>
  <rcc rId="3274" sId="2" odxf="1" dxf="1">
    <nc r="C64">
      <v>2020</v>
    </nc>
    <odxf/>
    <ndxf/>
  </rcc>
  <rrc rId="3275" sId="1" ref="A686:XFD686" action="deleteRow">
    <rfmt sheetId="1" xfDxf="1" sqref="A686:XFD686" start="0" length="0">
      <dxf>
        <font>
          <color auto="1"/>
        </font>
      </dxf>
    </rfmt>
    <rcc rId="0" sId="1" dxf="1">
      <nc r="A686">
        <v>641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6" t="inlineStr">
        <is>
          <t>ул. Затонская, д. 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6">
        <f>ROUND(SUM(D686+E686+F686+G686+H686+I686+J686+K686+M686+O686+P686+Q686+R686+S686),2)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86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686">
        <v>126471.82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8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8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8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76" sId="2">
    <nc r="E65" t="inlineStr">
      <is>
        <t>ул. Затонская, д. 7А</t>
      </is>
    </nc>
  </rcc>
  <rcc rId="3277" sId="2">
    <nc r="F65">
      <v>2423205.88</v>
    </nc>
  </rcc>
  <rcc rId="3278" sId="2" odxf="1" dxf="1">
    <nc r="B65" t="inlineStr">
      <is>
        <t>-</t>
      </is>
    </nc>
    <odxf/>
    <ndxf/>
  </rcc>
  <rcc rId="3279" sId="2" odxf="1" dxf="1">
    <nc r="C65">
      <v>2022</v>
    </nc>
    <odxf/>
    <ndxf/>
  </rcc>
  <rrc rId="3280" sId="1" ref="A2023:XFD2023" action="deleteRow">
    <rfmt sheetId="1" xfDxf="1" sqref="A2023:XFD2023" start="0" length="0">
      <dxf>
        <font>
          <color auto="1"/>
        </font>
      </dxf>
    </rfmt>
    <rcc rId="0" sId="1" dxf="1">
      <nc r="A2023">
        <v>428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3" t="inlineStr">
        <is>
          <t>ул. Затонская, д. 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3">
        <f>ROUND(SUM(D2023+E2023+F2023+G2023+H2023+I2023+J2023+K2023+M2023+O2023+P2023+Q2023+R2023+S2023),2)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3">
        <f>ROUND((F2023+G2023+H2023+I2023+J2023+K2023+M2023+O2023+P2023+Q2023+R2023+S2023)*0.0214,2)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2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2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2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2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J2023">
        <v>396918.26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3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23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23">
        <v>1975517.49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81" sId="2">
    <nc r="E66" t="inlineStr">
      <is>
        <t>ул. Иртышская, д. 2А</t>
      </is>
    </nc>
  </rcc>
  <rcc rId="3282" sId="2" numFmtId="4">
    <nc r="F66">
      <v>138918.42000000001</v>
    </nc>
  </rcc>
  <rrc rId="3283" sId="1" ref="A1472:XFD1472" action="deleteRow">
    <rfmt sheetId="1" xfDxf="1" sqref="A1472:XFD1472" start="0" length="0">
      <dxf>
        <font>
          <color auto="1"/>
        </font>
      </dxf>
    </rfmt>
    <rcc rId="0" sId="1" dxf="1">
      <nc r="A1472">
        <v>671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2" t="inlineStr">
        <is>
          <t>ул. Иртышская, д. 2А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2">
        <f>ROUND(SUM(D1472+E1472+F1472+G1472+H1472+I1472+J1472+K1472+M1472+O1472+P1472+Q1472+R1472+S1472),2)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72">
        <v>138918.42000000001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84" sId="2">
    <nc r="E67" t="inlineStr">
      <is>
        <t>ул. Иртышская, д. 2А</t>
      </is>
    </nc>
  </rcc>
  <rcc rId="3285" sId="2" numFmtId="4">
    <nc r="F67">
      <v>2837825.45</v>
    </nc>
  </rcc>
  <rrc rId="3286" sId="1" ref="A2022:XFD2022" action="deleteRow">
    <rfmt sheetId="1" xfDxf="1" sqref="A2022:XFD2022" start="0" length="0">
      <dxf>
        <font>
          <color auto="1"/>
        </font>
      </dxf>
    </rfmt>
    <rcc rId="0" sId="1" dxf="1">
      <nc r="A2022">
        <v>429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2" t="inlineStr">
        <is>
          <t>ул. Иртышская, д. 2А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2">
        <f>ROUND(SUM(D2022+E2022+F2022+G2022+H2022+I2022+J2022+K2022+M2022+O2022+P2022+Q2022+R2022+S2022),2)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2">
        <f>ROUND((F2022+G2022+H2022+I2022+J2022+K2022+M2022+O2022+P2022+Q2022+R2022+S2022)*0.0214,2)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2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22">
        <v>1527971.01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22">
        <v>782855.5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22">
        <v>467541.86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2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87" sId="2" odxf="1" dxf="1">
    <nc r="B66" t="inlineStr">
      <is>
        <t>-</t>
      </is>
    </nc>
    <odxf>
      <font>
        <sz val="12"/>
        <name val="Times New Roman"/>
        <family val="1"/>
        <charset val="204"/>
        <scheme val="none"/>
      </font>
      <alignment wrapText="1"/>
    </odxf>
    <ndxf>
      <font>
        <sz val="12"/>
        <name val="Times New Roman"/>
        <family val="1"/>
        <charset val="204"/>
        <scheme val="none"/>
      </font>
      <alignment wrapText="0"/>
    </ndxf>
  </rcc>
  <rcc rId="3288" sId="2" odxf="1" dxf="1">
    <nc r="C66">
      <v>2021</v>
    </nc>
    <odxf/>
    <ndxf/>
  </rcc>
  <rcc rId="3289" sId="2" odxf="1" dxf="1">
    <nc r="B67" t="inlineStr">
      <is>
        <t>-</t>
      </is>
    </nc>
    <odxf/>
    <ndxf/>
  </rcc>
  <rcc rId="3290" sId="2" odxf="1" dxf="1">
    <nc r="C67">
      <v>2022</v>
    </nc>
    <odxf/>
    <ndxf/>
  </rcc>
  <rcc rId="3291" sId="2">
    <nc r="E68" t="inlineStr">
      <is>
        <t>ул. Иртышская, д. 4</t>
      </is>
    </nc>
  </rcc>
  <rcc rId="3292" sId="2" numFmtId="4">
    <nc r="F68">
      <v>168969.92</v>
    </nc>
  </rcc>
  <rrc rId="3293" sId="1" ref="A1472:XFD1472" action="deleteRow">
    <rfmt sheetId="1" xfDxf="1" sqref="A1472:XFD1472" start="0" length="0">
      <dxf>
        <font>
          <color auto="1"/>
        </font>
      </dxf>
    </rfmt>
    <rcc rId="0" sId="1" dxf="1">
      <nc r="A1472">
        <v>672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2" t="inlineStr">
        <is>
          <t>ул. Иртышская, д. 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2">
        <f>ROUND(SUM(D1472+E1472+F1472+G1472+H1472+I1472+J1472+K1472+M1472+O1472+P1472+Q1472+R1472+S1472),2)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72">
        <v>168969.92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7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7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94" sId="2">
    <nc r="E69" t="inlineStr">
      <is>
        <t>ул. Иртышская, д. 4</t>
      </is>
    </nc>
  </rcc>
  <rcc rId="3295" sId="2" numFmtId="4">
    <nc r="F69">
      <v>2794187.95</v>
    </nc>
  </rcc>
  <rcc rId="3296" sId="2" odxf="1" dxf="1">
    <nc r="B68" t="inlineStr">
      <is>
        <t>-</t>
      </is>
    </nc>
    <odxf>
      <alignment vertical="top"/>
    </odxf>
    <ndxf>
      <alignment vertical="center"/>
    </ndxf>
  </rcc>
  <rcc rId="3297" sId="2" odxf="1" dxf="1">
    <nc r="C68">
      <v>2021</v>
    </nc>
    <odxf>
      <alignment vertical="top"/>
    </odxf>
    <ndxf>
      <alignment vertical="center"/>
    </ndxf>
  </rcc>
  <rcc rId="3298" sId="2" odxf="1" dxf="1">
    <nc r="B69" t="inlineStr">
      <is>
        <t>-</t>
      </is>
    </nc>
    <odxf>
      <alignment vertical="top"/>
    </odxf>
    <ndxf>
      <alignment vertical="center"/>
    </ndxf>
  </rcc>
  <rcc rId="3299" sId="2" odxf="1" dxf="1">
    <nc r="C69">
      <v>2022</v>
    </nc>
    <odxf>
      <alignment vertical="top"/>
    </odxf>
    <ndxf>
      <alignment vertical="center"/>
    </ndxf>
  </rcc>
  <rrc rId="3300" sId="1" ref="A2021:XFD2021" action="deleteRow">
    <rfmt sheetId="1" xfDxf="1" sqref="A2021:XFD2021" start="0" length="0">
      <dxf>
        <font>
          <color auto="1"/>
        </font>
      </dxf>
    </rfmt>
    <rcc rId="0" sId="1" dxf="1">
      <nc r="A2021">
        <v>430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1" t="inlineStr">
        <is>
          <t>ул. Иртышская, д. 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1">
        <f>ROUND(SUM(D2021+E2021+F2021+G2021+H2021+I2021+J2021+K2021+M2021+O2021+P2021+Q2021+R2021+S2021),2)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1">
        <f>ROUND((F2021+G2021+H2021+I2021+J2021+K2021+M2021+O2021+P2021+Q2021+R2021+S2021)*0.0214,2)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Q2021">
        <v>2735645.14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R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01" sId="2">
    <nc r="E70" t="inlineStr">
      <is>
        <t>ул. Калинина, д. 48</t>
      </is>
    </nc>
  </rcc>
  <rcc rId="3302" sId="2" numFmtId="4">
    <nc r="F70">
      <v>101237.67</v>
    </nc>
  </rcc>
  <rrc rId="3303" sId="1" ref="A1476:XFD1476" action="deleteRow">
    <rfmt sheetId="1" xfDxf="1" sqref="A1476:XFD1476" start="0" length="0">
      <dxf>
        <font>
          <color auto="1"/>
        </font>
      </dxf>
    </rfmt>
    <rcc rId="0" sId="1" dxf="1">
      <nc r="A1476">
        <v>677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6" t="inlineStr">
        <is>
          <t>ул. Калинина, д. 48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6">
        <f>ROUND(SUM(D1476+E1476+F1476+G1476+H1476+I1476+J1476+K1476+M1476+O1476+P1476+Q1476+R1476+S1476),2)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76">
        <v>101237.67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04" sId="2">
    <nc r="E71" t="inlineStr">
      <is>
        <t>ул. Калинина, д. 48</t>
      </is>
    </nc>
  </rcc>
  <rcc rId="3305" sId="2" numFmtId="4">
    <nc r="F71">
      <v>2068083.1</v>
    </nc>
  </rcc>
  <rcc rId="3306" sId="2" odxf="1" dxf="1">
    <nc r="B70" t="inlineStr">
      <is>
        <t>-</t>
      </is>
    </nc>
    <odxf>
      <alignment vertical="top"/>
    </odxf>
    <ndxf>
      <alignment vertical="center"/>
    </ndxf>
  </rcc>
  <rcc rId="3307" sId="2" odxf="1" dxf="1">
    <nc r="C70">
      <v>2021</v>
    </nc>
    <odxf>
      <alignment vertical="top"/>
    </odxf>
    <ndxf>
      <alignment vertical="center"/>
    </ndxf>
  </rcc>
  <rcc rId="3308" sId="2" odxf="1" dxf="1">
    <nc r="B71" t="inlineStr">
      <is>
        <t>-</t>
      </is>
    </nc>
    <odxf>
      <font>
        <sz val="12"/>
        <name val="Times New Roman"/>
        <family val="1"/>
        <charset val="204"/>
        <scheme val="none"/>
      </font>
      <alignment wrapText="1"/>
    </odxf>
    <ndxf>
      <font>
        <sz val="12"/>
        <name val="Times New Roman"/>
        <family val="1"/>
        <charset val="204"/>
        <scheme val="none"/>
      </font>
      <alignment wrapText="0"/>
    </ndxf>
  </rcc>
  <rcc rId="3309" sId="2" odxf="1" dxf="1">
    <nc r="C71">
      <v>2022</v>
    </nc>
    <odxf/>
    <ndxf/>
  </rcc>
  <rrc rId="3310" sId="1" ref="A2020:XFD2020" action="deleteRow">
    <rfmt sheetId="1" xfDxf="1" sqref="A2020:XFD2020" start="0" length="0">
      <dxf>
        <font>
          <color auto="1"/>
        </font>
      </dxf>
    </rfmt>
    <rcc rId="0" sId="1" dxf="1">
      <nc r="A2020">
        <v>431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20" t="inlineStr">
        <is>
          <t>ул. Калинина, д. 48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0">
        <f>ROUND(SUM(D2020+E2020+F2020+G2020+H2020+I2020+J2020+K2020+M2020+O2020+P2020+Q2020+R2020+S2020),2)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20">
        <f>ROUND((F2020+G2020+H2020+I2020+J2020+K2020+M2020+O2020+P2020+Q2020+R2020+S2020)*0.0214,2)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2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2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H2020">
        <v>1267668.48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20">
        <v>757084.9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2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2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2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11" sId="2">
    <nc r="E72" t="inlineStr">
      <is>
        <t>ул. Калинина, д. 65</t>
      </is>
    </nc>
  </rcc>
  <rcc rId="3312" sId="2" numFmtId="4">
    <nc r="F72">
      <v>72772.320000000007</v>
    </nc>
  </rcc>
  <rcc rId="3313" sId="2" odxf="1" dxf="1">
    <nc r="B72" t="inlineStr">
      <is>
        <t>-</t>
      </is>
    </nc>
    <odxf>
      <font>
        <sz val="12"/>
        <name val="Times New Roman"/>
        <family val="1"/>
        <charset val="204"/>
        <scheme val="none"/>
      </font>
      <alignment wrapText="1"/>
    </odxf>
    <ndxf>
      <font>
        <sz val="12"/>
        <name val="Times New Roman"/>
        <family val="1"/>
        <charset val="204"/>
        <scheme val="none"/>
      </font>
      <alignment wrapText="0"/>
    </ndxf>
  </rcc>
  <rcc rId="3314" sId="2" odxf="1" dxf="1">
    <nc r="C72">
      <v>2020</v>
    </nc>
    <odxf/>
    <ndxf/>
  </rcc>
  <rrc rId="3315" sId="1" ref="A690:XFD690" action="deleteRow">
    <rfmt sheetId="1" xfDxf="1" sqref="A690:XFD690" start="0" length="0">
      <dxf>
        <font>
          <color auto="1"/>
        </font>
      </dxf>
    </rfmt>
    <rcc rId="0" sId="1" dxf="1">
      <nc r="A690">
        <v>646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0" t="inlineStr">
        <is>
          <t>ул. Калинина, д. 65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0">
        <f>ROUND(SUM(D690+E690+F690+G690+H690+I690+J690+K690+M690+O690+P690+Q690+R690+S690),2)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0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690">
        <v>72772.320000000007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9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16" sId="2">
    <nc r="E73" t="inlineStr">
      <is>
        <t>ул. Калинина, д. 65</t>
      </is>
    </nc>
  </rcc>
  <rcc rId="3317" sId="2" numFmtId="4">
    <nc r="F73">
      <v>4539514.25</v>
    </nc>
  </rcc>
  <rcc rId="3318" sId="2" odxf="1" dxf="1">
    <nc r="B73" t="inlineStr">
      <is>
        <t>-</t>
      </is>
    </nc>
    <odxf>
      <font>
        <sz val="12"/>
        <name val="Times New Roman"/>
        <family val="1"/>
        <charset val="204"/>
        <scheme val="none"/>
      </font>
      <alignment wrapText="1"/>
    </odxf>
    <ndxf>
      <font>
        <sz val="12"/>
        <name val="Times New Roman"/>
        <family val="1"/>
        <charset val="204"/>
        <scheme val="none"/>
      </font>
      <alignment wrapText="0"/>
    </ndxf>
  </rcc>
  <rcc rId="3319" sId="2" odxf="1" dxf="1">
    <nc r="C73">
      <v>2022</v>
    </nc>
    <odxf/>
    <ndxf/>
  </rcc>
  <rrc rId="3320" sId="1" ref="A2019:XFD2019" action="deleteRow">
    <rfmt sheetId="1" xfDxf="1" sqref="A2019:XFD2019" start="0" length="0">
      <dxf>
        <font>
          <color auto="1"/>
        </font>
      </dxf>
    </rfmt>
    <rcc rId="0" sId="1" dxf="1">
      <nc r="A2019">
        <v>432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9" t="inlineStr">
        <is>
          <t>ул. Калинина, д. 65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9">
        <f>ROUND(SUM(D2019+E2019+F2019+G2019+H2019+I2019+J2019+K2019+M2019+O2019+P2019+Q2019+R2019+S2019),2)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9">
        <f>ROUND((F2019+G2019+H2019+I2019+J2019+K2019+M2019+O2019+P2019+Q2019+R2019+S2019)*0.0214,2)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19">
        <v>2444211.7000000002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9">
        <v>1252291.1499999999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9">
        <v>747901.15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21" sId="2">
    <nc r="E74" t="inlineStr">
      <is>
        <t>ул. Карла Маркса, д. 19</t>
      </is>
    </nc>
  </rcc>
  <rcc rId="3322" sId="2" numFmtId="4">
    <nc r="F74">
      <v>107918.99</v>
    </nc>
  </rcc>
  <rcc rId="3323" sId="2" odxf="1" dxf="1">
    <nc r="B74" t="inlineStr">
      <is>
        <t>-</t>
      </is>
    </nc>
    <odxf>
      <font>
        <sz val="12"/>
        <name val="Times New Roman"/>
        <family val="1"/>
        <charset val="204"/>
        <scheme val="none"/>
      </font>
      <alignment wrapText="1"/>
    </odxf>
    <ndxf>
      <font>
        <sz val="12"/>
        <name val="Times New Roman"/>
        <family val="1"/>
        <charset val="204"/>
        <scheme val="none"/>
      </font>
      <alignment wrapText="0"/>
    </ndxf>
  </rcc>
  <rcc rId="3324" sId="2" odxf="1" dxf="1">
    <nc r="C74">
      <v>2020</v>
    </nc>
    <odxf/>
    <ndxf/>
  </rcc>
  <rcc rId="3325" sId="2" odxf="1" dxf="1">
    <nc r="B75" t="inlineStr">
      <is>
        <t>-</t>
      </is>
    </nc>
    <odxf>
      <alignment vertical="top"/>
    </odxf>
    <ndxf>
      <alignment vertical="center"/>
    </ndxf>
  </rcc>
  <rcc rId="3326" sId="2" odxf="1" dxf="1">
    <nc r="C75">
      <v>2022</v>
    </nc>
    <odxf>
      <alignment vertical="top"/>
    </odxf>
    <ndxf>
      <alignment vertical="center"/>
    </ndxf>
  </rcc>
  <rrc rId="3327" sId="1" ref="A690:XFD690" action="deleteRow">
    <rfmt sheetId="1" xfDxf="1" sqref="A690:XFD690" start="0" length="0">
      <dxf>
        <font>
          <color auto="1"/>
        </font>
      </dxf>
    </rfmt>
    <rcc rId="0" sId="1" dxf="1">
      <nc r="A690">
        <v>647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0" t="inlineStr">
        <is>
          <t>ул. Карла Маркса, д. 19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0">
        <f>ROUND(SUM(D690+E690+F690+G690+H690+I690+J690+K690+M690+O690+P690+Q690+R690+S690),2)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0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690">
        <v>107918.99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9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9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28" sId="2">
    <nc r="E75" t="inlineStr">
      <is>
        <t>ул. Карла Маркса, д. 19</t>
      </is>
    </nc>
  </rcc>
  <rcc rId="3329" sId="2" numFmtId="4">
    <nc r="F75">
      <v>4950556.2</v>
    </nc>
  </rcc>
  <rrc rId="3330" sId="1" ref="A2018:XFD2018" action="deleteRow">
    <rfmt sheetId="1" xfDxf="1" sqref="A2018:XFD2018" start="0" length="0">
      <dxf>
        <font>
          <color auto="1"/>
        </font>
      </dxf>
    </rfmt>
    <rcc rId="0" sId="1" dxf="1">
      <nc r="A2018">
        <v>433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8" t="inlineStr">
        <is>
          <t>ул. Карла Маркса, д. 19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8">
        <f>ROUND(SUM(D2018+E2018+F2018+G2018+H2018+I2018+J2018+K2018+M2018+O2018+P2018+Q2018+R2018+S2018),2)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8">
        <f>ROUND((F2018+G2018+H2018+I2018+J2018+K2018+M2018+O2018+P2018+Q2018+R2018+S2018)*0.0214,2)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18">
        <v>457232.02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18">
        <v>1998805.34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8">
        <v>1024087.33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8">
        <v>611611.84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18">
        <v>755097.42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8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31" sId="2">
    <nc r="E76" t="inlineStr">
      <is>
        <t>ул. Ключевая, д. 20</t>
      </is>
    </nc>
  </rcc>
  <rcc rId="3332" sId="2" numFmtId="4">
    <nc r="F76">
      <v>219794.67</v>
    </nc>
  </rcc>
  <rcc rId="3333" sId="2" odxf="1" dxf="1">
    <nc r="B76" t="inlineStr">
      <is>
        <t>-</t>
      </is>
    </nc>
    <odxf>
      <alignment vertical="top"/>
    </odxf>
    <ndxf>
      <alignment vertical="center"/>
    </ndxf>
  </rcc>
  <rcc rId="3334" sId="2" odxf="1" dxf="1">
    <nc r="C76">
      <v>2021</v>
    </nc>
    <odxf>
      <alignment vertical="top"/>
    </odxf>
    <ndxf>
      <alignment vertical="center"/>
    </ndxf>
  </rcc>
  <rcc rId="3335" sId="2" odxf="1" dxf="1">
    <nc r="B77" t="inlineStr">
      <is>
        <t>-</t>
      </is>
    </nc>
    <odxf/>
    <ndxf/>
  </rcc>
  <rcc rId="3336" sId="2" odxf="1" dxf="1">
    <nc r="C77">
      <v>2022</v>
    </nc>
    <odxf/>
    <ndxf/>
  </rcc>
  <rrc rId="3337" sId="1" ref="A1476:XFD1476" action="deleteRow">
    <rfmt sheetId="1" xfDxf="1" sqref="A1476:XFD1476" start="0" length="0">
      <dxf>
        <font>
          <color auto="1"/>
        </font>
      </dxf>
    </rfmt>
    <rcc rId="0" sId="1" dxf="1">
      <nc r="A1476">
        <v>680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6" t="inlineStr">
        <is>
          <t>ул. Ключевая, д. 20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6">
        <f>ROUND(SUM(D1476+E1476+F1476+G1476+H1476+I1476+J1476+K1476+M1476+O1476+P1476+Q1476+R1476+S1476),2)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76">
        <v>219794.67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7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7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38" sId="2">
    <nc r="E77" t="inlineStr">
      <is>
        <t>ул. Ключевая, д. 20</t>
      </is>
    </nc>
  </rcc>
  <rcc rId="3339" sId="2" numFmtId="4">
    <nc r="F77">
      <v>4642806.5</v>
    </nc>
  </rcc>
  <rrc rId="3340" sId="1" ref="A2018:XFD2018" action="deleteRow">
    <rfmt sheetId="1" xfDxf="1" sqref="A2018:XFD2018" start="0" length="0">
      <dxf>
        <font>
          <color auto="1"/>
        </font>
      </dxf>
    </rfmt>
    <rcc rId="0" sId="1" dxf="1">
      <nc r="A2018">
        <v>435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8" t="inlineStr">
        <is>
          <t>ул. Ключевая, д. 20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8">
        <f>ROUND(SUM(D2018+E2018+F2018+G2018+H2018+I2018+J2018+K2018+M2018+O2018+P2018+Q2018+R2018+S2018),2)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8">
        <f>ROUND((F2018+G2018+H2018+I2018+J2018+K2018+M2018+O2018+P2018+Q2018+R2018+S2018)*0.0214,2)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8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18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18">
        <v>4545532.1100000003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41" sId="2">
    <nc r="E78" t="inlineStr">
      <is>
        <t>ул. Красноармейская, д. 2</t>
      </is>
    </nc>
  </rcc>
  <rcc rId="3342" sId="2" numFmtId="4">
    <nc r="F78">
      <v>177459.75</v>
    </nc>
  </rcc>
  <rrc rId="3343" sId="1" ref="A695:XFD695" action="deleteRow">
    <rfmt sheetId="1" xfDxf="1" sqref="A695:XFD695" start="0" length="0">
      <dxf>
        <font>
          <color auto="1"/>
        </font>
      </dxf>
    </rfmt>
    <rcc rId="0" sId="1" dxf="1">
      <nc r="A695">
        <v>653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5" t="inlineStr">
        <is>
          <t>ул. Красноармейская, д. 2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5">
        <f>ROUND(SUM(D695+E695+F695+G695+H695+I695+J695+K695+M695+O695+P695+Q695+R695+S695),2)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5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695">
        <v>177459.75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5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9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9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44" sId="2">
    <nc r="E79" t="inlineStr">
      <is>
        <t>ул. Красноармейская, д. 2</t>
      </is>
    </nc>
  </rcc>
  <rcc rId="3345" sId="2">
    <nc r="F79">
      <v>6951803.4699999997</v>
    </nc>
  </rcc>
  <rcc rId="3346" sId="2" odxf="1" dxf="1">
    <nc r="B78" t="inlineStr">
      <is>
        <t>-</t>
      </is>
    </nc>
    <odxf>
      <alignment vertical="top"/>
    </odxf>
    <ndxf>
      <alignment vertical="center"/>
    </ndxf>
  </rcc>
  <rcc rId="3347" sId="2" odxf="1" dxf="1">
    <nc r="C78">
      <v>2020</v>
    </nc>
    <odxf>
      <alignment vertical="top"/>
    </odxf>
    <ndxf>
      <alignment vertical="center"/>
    </ndxf>
  </rcc>
  <rcc rId="3348" sId="2" odxf="1" dxf="1">
    <nc r="B79" t="inlineStr">
      <is>
        <t>-</t>
      </is>
    </nc>
    <odxf/>
    <ndxf/>
  </rcc>
  <rcc rId="3349" sId="2" odxf="1" dxf="1">
    <nc r="C79">
      <v>2022</v>
    </nc>
    <odxf/>
    <ndxf/>
  </rcc>
  <rrc rId="3350" sId="1" ref="A2017:XFD2017" action="deleteRow">
    <rfmt sheetId="1" xfDxf="1" sqref="A2017:XFD2017" start="0" length="0">
      <dxf>
        <font>
          <color auto="1"/>
        </font>
      </dxf>
    </rfmt>
    <rcc rId="0" sId="1" dxf="1">
      <nc r="A2017">
        <v>436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7" t="inlineStr">
        <is>
          <t>ул. Красноармейская, д. 2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7">
        <f>ROUND(SUM(D2017+E2017+F2017+G2017+H2017+I2017+J2017+K2017+M2017+O2017+P2017+Q2017+R2017+S2017),2)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7">
        <f>ROUND((F2017+G2017+H2017+I2017+J2017+K2017+M2017+O2017+P2017+Q2017+R2017+S2017)*0.0214,2)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1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H2017">
        <v>1275250.3500000001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7">
        <v>380806.49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17">
        <v>470144.6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7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17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17">
        <v>4679950.38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1" sId="2">
    <nc r="E80" t="inlineStr">
      <is>
        <t>ул. Ленина, д. 111</t>
      </is>
    </nc>
  </rcc>
  <rcc rId="3352" sId="2">
    <nc r="F80">
      <v>289950.84999999998</v>
    </nc>
  </rcc>
  <rrc rId="3353" sId="1" ref="A1479:XFD1479" action="deleteRow">
    <rfmt sheetId="1" xfDxf="1" sqref="A1479:XFD1479" start="0" length="0">
      <dxf>
        <font>
          <color auto="1"/>
        </font>
      </dxf>
    </rfmt>
    <rcc rId="0" sId="1" dxf="1">
      <nc r="A1479">
        <v>685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9" t="inlineStr">
        <is>
          <t>ул. Ленина, д. 111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9">
        <f>ROUND(SUM(D1479+E1479+F1479+G1479+H1479+I1479+J1479+K1479+M1479+O1479+P1479+Q1479+R1479+S1479),2)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9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79">
        <v>289950.84999999998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7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7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7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54" sId="2">
    <nc r="E81" t="inlineStr">
      <is>
        <t>ул. Ленина, д. 111</t>
      </is>
    </nc>
  </rcc>
  <rcc rId="3355" sId="2">
    <nc r="F81">
      <v>5923115.9199999999</v>
    </nc>
  </rcc>
  <rcc rId="3356" sId="2" odxf="1" dxf="1">
    <nc r="B80" t="inlineStr">
      <is>
        <t>-</t>
      </is>
    </nc>
    <odxf/>
    <ndxf/>
  </rcc>
  <rcc rId="3357" sId="2" odxf="1" dxf="1">
    <nc r="C80">
      <v>2021</v>
    </nc>
    <odxf>
      <alignment vertical="top"/>
    </odxf>
    <ndxf>
      <alignment vertical="center"/>
    </ndxf>
  </rcc>
  <rcc rId="3358" sId="2" odxf="1" dxf="1">
    <nc r="B81" t="inlineStr">
      <is>
        <t>-</t>
      </is>
    </nc>
    <odxf/>
    <ndxf/>
  </rcc>
  <rcc rId="3359" sId="2" odxf="1" dxf="1">
    <nc r="C81">
      <v>2022</v>
    </nc>
    <odxf/>
    <ndxf/>
  </rcc>
  <rrc rId="3360" sId="1" ref="A2016:XFD2016" action="deleteRow">
    <rfmt sheetId="1" xfDxf="1" sqref="A2016:XFD2016" start="0" length="0">
      <dxf>
        <font>
          <color auto="1"/>
        </font>
      </dxf>
    </rfmt>
    <rcc rId="0" sId="1" dxf="1">
      <nc r="A2016">
        <v>437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6" t="inlineStr">
        <is>
          <t>ул. Ленина, д. 111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6">
        <f>ROUND(SUM(D2016+E2016+F2016+G2016+H2016+I2016+J2016+K2016+M2016+O2016+P2016+Q2016+R2016+S2016),2)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6">
        <f>ROUND((F2016+G2016+H2016+I2016+J2016+K2016+M2016+O2016+P2016+Q2016+R2016+S2016)*0.0214,2)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16">
        <v>547057.37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16">
        <v>2391479.92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6">
        <v>1225274.04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6">
        <v>731765.82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16">
        <v>903439.81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61" sId="2">
    <nc r="E82" t="inlineStr">
      <is>
        <t>ул. Ленина, д. 92Б</t>
      </is>
    </nc>
  </rcc>
  <rcc rId="3362" sId="2">
    <nc r="F82">
      <v>302105.84000000003</v>
    </nc>
  </rcc>
  <rcc rId="3363" sId="2" odxf="1" dxf="1">
    <nc r="B82" t="inlineStr">
      <is>
        <t>-</t>
      </is>
    </nc>
    <odxf/>
    <ndxf/>
  </rcc>
  <rcc rId="3364" sId="2" odxf="1" dxf="1">
    <nc r="C82">
      <v>2021</v>
    </nc>
    <odxf>
      <alignment vertical="top"/>
    </odxf>
    <ndxf>
      <alignment vertical="center"/>
    </ndxf>
  </rcc>
  <rcc rId="3365" sId="2" odxf="1" dxf="1">
    <nc r="B83" t="inlineStr">
      <is>
        <t>-</t>
      </is>
    </nc>
    <odxf/>
    <ndxf/>
  </rcc>
  <rcc rId="3366" sId="2" odxf="1" dxf="1">
    <nc r="C83">
      <v>2022</v>
    </nc>
    <odxf/>
    <ndxf/>
  </rcc>
  <rrc rId="3367" sId="1" ref="A1481:XFD1481" action="deleteRow">
    <rfmt sheetId="1" xfDxf="1" sqref="A1481:XFD1481" start="0" length="0">
      <dxf>
        <font>
          <color auto="1"/>
        </font>
      </dxf>
    </rfmt>
    <rcc rId="0" sId="1" dxf="1">
      <nc r="A1481">
        <v>688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1" t="inlineStr">
        <is>
          <t>ул. Ленина, д. 92Б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1">
        <f>ROUND(SUM(D1481+E1481+F1481+G1481+H1481+I1481+J1481+K1481+M1481+O1481+P1481+Q1481+R1481+S1481),2)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81">
        <v>302105.84000000003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8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68" sId="2">
    <nc r="E83" t="inlineStr">
      <is>
        <t>ул. Ленина, д. 92Б</t>
      </is>
    </nc>
  </rcc>
  <rcc rId="3369" sId="2">
    <nc r="F83">
      <v>5367493.2</v>
    </nc>
  </rcc>
  <rrc rId="3370" sId="1" ref="A2016:XFD2016" action="deleteRow">
    <rfmt sheetId="1" xfDxf="1" sqref="A2016:XFD2016" start="0" length="0">
      <dxf>
        <font>
          <color auto="1"/>
        </font>
      </dxf>
    </rfmt>
    <rcc rId="0" sId="1" dxf="1">
      <nc r="A2016">
        <v>439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6" t="inlineStr">
        <is>
          <t>ул. Ленина, д. 92Б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6">
        <f>ROUND(SUM(D2016+E2016+F2016+G2016+H2016+I2016+J2016+K2016+M2016+O2016+P2016+Q2016+R2016+S2016),2)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6">
        <f>ROUND((F2016+G2016+H2016+I2016+J2016+K2016+M2016+O2016+P2016+Q2016+R2016+S2016)*0.0214,2)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16">
        <v>569990.49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16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16">
        <v>4685044.95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6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71" sId="2">
    <nc r="E84" t="inlineStr">
      <is>
        <t>ул. Ленина, д. 98</t>
      </is>
    </nc>
  </rcc>
  <rcc rId="3372" sId="2">
    <nc r="F84">
      <v>201148.41</v>
    </nc>
  </rcc>
  <rcc rId="3373" sId="2">
    <nc r="E85" t="inlineStr">
      <is>
        <t>ул. Ленина, д. 98А</t>
      </is>
    </nc>
  </rcc>
  <rcc rId="3374" sId="2">
    <nc r="F85">
      <v>216552.42</v>
    </nc>
  </rcc>
  <rcc rId="3375" sId="2" odxf="1" dxf="1">
    <nc r="B84" t="inlineStr">
      <is>
        <t>-</t>
      </is>
    </nc>
    <odxf/>
    <ndxf/>
  </rcc>
  <rcc rId="3376" sId="2" odxf="1" dxf="1">
    <nc r="C84">
      <v>2021</v>
    </nc>
    <odxf>
      <alignment vertical="top"/>
    </odxf>
    <ndxf>
      <alignment vertical="center"/>
    </ndxf>
  </rcc>
  <rcc rId="3377" sId="2" odxf="1" dxf="1">
    <nc r="B85" t="inlineStr">
      <is>
        <t>-</t>
      </is>
    </nc>
    <odxf/>
    <ndxf/>
  </rcc>
  <rcc rId="3378" sId="2" odxf="1" dxf="1">
    <nc r="C85">
      <v>2021</v>
    </nc>
    <odxf/>
    <ndxf/>
  </rcc>
  <rrc rId="3379" sId="1" ref="A1481:XFD1481" action="deleteRow">
    <rfmt sheetId="1" xfDxf="1" sqref="A1481:XFD1481" start="0" length="0">
      <dxf>
        <font>
          <color auto="1"/>
        </font>
      </dxf>
    </rfmt>
    <rcc rId="0" sId="1" dxf="1">
      <nc r="A1481">
        <v>689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1" t="inlineStr">
        <is>
          <t>ул. Ленина, д. 98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1">
        <f>ROUND(SUM(D1481+E1481+F1481+G1481+H1481+I1481+J1481+K1481+M1481+O1481+P1481+Q1481+R1481+S1481),2)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81">
        <v>201148.41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8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0" sId="1" ref="A1481:XFD1481" action="deleteRow">
    <rfmt sheetId="1" xfDxf="1" sqref="A1481:XFD1481" start="0" length="0">
      <dxf>
        <font>
          <color auto="1"/>
        </font>
      </dxf>
    </rfmt>
    <rcc rId="0" sId="1" dxf="1">
      <nc r="A1481">
        <v>690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1" t="inlineStr">
        <is>
          <t>ул. Ленина, д. 98А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1">
        <f>ROUND(SUM(D1481+E1481+F1481+G1481+H1481+I1481+J1481+K1481+M1481+O1481+P1481+Q1481+R1481+S1481),2)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81">
        <v>216552.42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8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8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8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81" sId="2">
    <nc r="E86" t="inlineStr">
      <is>
        <t>ул. Ленина, д. 98</t>
      </is>
    </nc>
  </rcc>
  <rcc rId="3382" sId="2">
    <nc r="F86">
      <v>4248934.47</v>
    </nc>
  </rcc>
  <rcc rId="3383" sId="2">
    <nc r="E87" t="inlineStr">
      <is>
        <t>ул. Ленина, д. 98А</t>
      </is>
    </nc>
  </rcc>
  <rcc rId="3384" sId="2">
    <nc r="F87">
      <v>4423732.84</v>
    </nc>
  </rcc>
  <rcc rId="3385" sId="2" odxf="1" dxf="1">
    <nc r="B86" t="inlineStr">
      <is>
        <t>-</t>
      </is>
    </nc>
    <odxf/>
    <ndxf/>
  </rcc>
  <rcc rId="3386" sId="2" odxf="1" dxf="1">
    <nc r="C86">
      <v>2022</v>
    </nc>
    <odxf>
      <alignment vertical="top"/>
    </odxf>
    <ndxf>
      <alignment vertical="center"/>
    </ndxf>
  </rcc>
  <rcc rId="3387" sId="2" odxf="1" dxf="1">
    <nc r="B87" t="inlineStr">
      <is>
        <t>-</t>
      </is>
    </nc>
    <odxf>
      <alignment vertical="top"/>
    </odxf>
    <ndxf>
      <alignment vertical="center"/>
    </ndxf>
  </rcc>
  <rcc rId="3388" sId="2" odxf="1" dxf="1">
    <nc r="C87">
      <v>2022</v>
    </nc>
    <odxf>
      <alignment vertical="top"/>
    </odxf>
    <ndxf>
      <alignment vertical="center"/>
    </ndxf>
  </rcc>
  <rrc rId="3389" sId="1" ref="A2014:XFD2014" action="deleteRow">
    <rfmt sheetId="1" xfDxf="1" sqref="A2014:XFD2014" start="0" length="0">
      <dxf>
        <font>
          <color auto="1"/>
        </font>
      </dxf>
    </rfmt>
    <rcc rId="0" sId="1" dxf="1">
      <nc r="A2014">
        <v>440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4" t="inlineStr">
        <is>
          <t>ул. Ленина, д. 98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4">
        <f>ROUND(SUM(D2014+E2014+F2014+G2014+H2014+I2014+J2014+K2014+M2014+O2014+P2014+Q2014+R2014+S2014),2)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4">
        <f>ROUND((F2014+G2014+H2014+I2014+J2014+K2014+M2014+O2014+P2014+Q2014+R2014+S2014)*0.0214,2)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14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14">
        <v>4159912.35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0" sId="1" ref="A2014:XFD2014" action="deleteRow">
    <rfmt sheetId="1" xfDxf="1" sqref="A2014:XFD2014" start="0" length="0">
      <dxf>
        <font>
          <color auto="1"/>
        </font>
      </dxf>
    </rfmt>
    <rcc rId="0" sId="1" dxf="1">
      <nc r="A2014">
        <v>441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4" t="inlineStr">
        <is>
          <t>ул. Ленина, д. 98А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4">
        <f>ROUND(SUM(D2014+E2014+F2014+G2014+H2014+I2014+J2014+K2014+M2014+O2014+P2014+Q2014+R2014+S2014),2)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4">
        <f>ROUND((F2014+G2014+H2014+I2014+J2014+K2014+M2014+O2014+P2014+Q2014+R2014+S2014)*0.0214,2)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14">
        <v>2381871.4900000002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4">
        <v>1220351.1599999999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4">
        <v>728825.75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91" sId="2">
    <nc r="E88" t="inlineStr">
      <is>
        <t>ул. Лермонтова, д. 24</t>
      </is>
    </nc>
  </rcc>
  <rcc rId="3392" sId="2">
    <nc r="F88">
      <v>72622.59</v>
    </nc>
  </rcc>
  <rcc rId="3393" sId="2" odxf="1" dxf="1">
    <nc r="B88" t="inlineStr">
      <is>
        <t>-</t>
      </is>
    </nc>
    <odxf>
      <alignment vertical="top"/>
    </odxf>
    <ndxf>
      <alignment vertical="center"/>
    </ndxf>
  </rcc>
  <rcc rId="3394" sId="2" odxf="1" dxf="1">
    <nc r="C88">
      <v>2020</v>
    </nc>
    <odxf>
      <alignment vertical="top"/>
    </odxf>
    <ndxf>
      <alignment vertical="center"/>
    </ndxf>
  </rcc>
  <rrc rId="3395" sId="1" ref="A700:XFD700" action="deleteRow">
    <rfmt sheetId="1" xfDxf="1" sqref="A700:XFD700" start="0" length="0">
      <dxf>
        <font>
          <color auto="1"/>
        </font>
      </dxf>
    </rfmt>
    <rcc rId="0" sId="1" dxf="1">
      <nc r="A700">
        <v>659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0" t="inlineStr">
        <is>
          <t>ул. Лермонтова, д. 24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0">
        <f>ROUND(SUM(D700+E700+F700+G700+H700+I700+J700+K700+M700+O700+P700+Q700+R700+S700),2)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00">
        <v>72622.59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0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96" sId="2" odxf="1" dxf="1">
    <nc r="B89" t="inlineStr">
      <is>
        <t>-</t>
      </is>
    </nc>
    <odxf>
      <alignment vertical="top"/>
    </odxf>
    <ndxf>
      <alignment vertical="center"/>
    </ndxf>
  </rcc>
  <rcc rId="3397" sId="2" odxf="1" dxf="1">
    <nc r="C89">
      <v>2022</v>
    </nc>
    <odxf>
      <alignment vertical="top"/>
    </odxf>
    <ndxf>
      <alignment vertical="center"/>
    </ndxf>
  </rcc>
  <rcc rId="3398" sId="2">
    <nc r="E89" t="inlineStr">
      <is>
        <t>ул. Лермонтова, д. 24</t>
      </is>
    </nc>
  </rcc>
  <rcc rId="3399" sId="2">
    <nc r="F89">
      <v>4419900.55</v>
    </nc>
  </rcc>
  <rrc rId="3400" sId="1" ref="A2013:XFD2013" action="deleteRow">
    <rfmt sheetId="1" xfDxf="1" sqref="A2013:XFD2013" start="0" length="0">
      <dxf>
        <font>
          <color auto="1"/>
        </font>
      </dxf>
    </rfmt>
    <rcc rId="0" sId="1" dxf="1">
      <nc r="A2013">
        <v>442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3" t="inlineStr">
        <is>
          <t>ул. Лермонтова, д. 24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3">
        <f>ROUND(SUM(D2013+E2013+F2013+G2013+H2013+I2013+J2013+K2013+M2013+O2013+P2013+Q2013+R2013+S2013),2)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3">
        <f>ROUND((F2013+G2013+H2013+I2013+J2013+K2013+M2013+O2013+P2013+Q2013+R2013+S2013)*0.0214,2)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13">
        <v>2379808.0699999998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3">
        <v>1219293.97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3">
        <v>728194.37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3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3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3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01" sId="2">
    <nc r="E90" t="inlineStr">
      <is>
        <t>ул. Патриса Лумумбы, д. 57</t>
      </is>
    </nc>
  </rcc>
  <rcc rId="3402" sId="2">
    <nc r="F90">
      <v>81562.289999999994</v>
    </nc>
  </rcc>
  <rcc rId="3403" sId="2">
    <nc r="E91" t="inlineStr">
      <is>
        <t>ул. Патриса Лумумбы, д. 57А</t>
      </is>
    </nc>
  </rcc>
  <rcc rId="3404" sId="2">
    <nc r="F91">
      <v>118082.16</v>
    </nc>
  </rcc>
  <rcc rId="3405" sId="2" odxf="1" dxf="1">
    <nc r="B90" t="inlineStr">
      <is>
        <t>-</t>
      </is>
    </nc>
    <odxf>
      <alignment vertical="top"/>
    </odxf>
    <ndxf>
      <alignment vertical="center"/>
    </ndxf>
  </rcc>
  <rcc rId="3406" sId="2" odxf="1" dxf="1">
    <nc r="C90">
      <v>2020</v>
    </nc>
    <odxf>
      <alignment vertical="top"/>
    </odxf>
    <ndxf>
      <alignment vertical="center"/>
    </ndxf>
  </rcc>
  <rcc rId="3407" sId="2" odxf="1" dxf="1">
    <nc r="B91" t="inlineStr">
      <is>
        <t>-</t>
      </is>
    </nc>
    <odxf>
      <alignment vertical="top"/>
    </odxf>
    <ndxf>
      <alignment vertical="center"/>
    </ndxf>
  </rcc>
  <rcc rId="3408" sId="2" odxf="1" dxf="1">
    <nc r="C91">
      <v>2020</v>
    </nc>
    <odxf>
      <alignment vertical="top"/>
    </odxf>
    <ndxf>
      <alignment vertical="center"/>
    </ndxf>
  </rcc>
  <rrc rId="3409" sId="1" ref="A714:XFD714" action="deleteRow">
    <rfmt sheetId="1" xfDxf="1" sqref="A714:XFD714" start="0" length="0">
      <dxf>
        <font>
          <color auto="1"/>
        </font>
      </dxf>
    </rfmt>
    <rcc rId="0" sId="1" dxf="1">
      <nc r="A714">
        <v>674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4" t="inlineStr">
        <is>
          <t>ул. Патриса Лумумбы, д. 57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4">
        <f>ROUND(SUM(D714+E714+F714+G714+H714+I714+J714+K714+M714+O714+P714+Q714+R714+S714),2)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4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14">
        <v>81562.289999999994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0" sId="1" ref="A714:XFD714" action="deleteRow">
    <rfmt sheetId="1" xfDxf="1" sqref="A714:XFD714" start="0" length="0">
      <dxf>
        <font>
          <color auto="1"/>
        </font>
      </dxf>
    </rfmt>
    <rcc rId="0" sId="1" dxf="1">
      <nc r="A714">
        <v>675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4" t="inlineStr">
        <is>
          <t>ул. Патриса Лумумбы, д. 57А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4">
        <f>ROUND(SUM(D714+E714+F714+G714+H714+I714+J714+K714+M714+O714+P714+Q714+R714+S714),2)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4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14">
        <v>118082.16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1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1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11" sId="2">
    <nc r="E92" t="inlineStr">
      <is>
        <t>ул. Патриса Лумумбы, д. 57</t>
      </is>
    </nc>
  </rcc>
  <rcc rId="3412" sId="2">
    <nc r="F92">
      <v>6759142.0199999996</v>
    </nc>
  </rcc>
  <rcc rId="3413" sId="2">
    <nc r="E93" t="inlineStr">
      <is>
        <t>ул. Патриса Лумумбы, д. 57А</t>
      </is>
    </nc>
  </rcc>
  <rcc rId="3414" sId="2">
    <nc r="F93">
      <v>5919450.7599999998</v>
    </nc>
  </rcc>
  <rcc rId="3415" sId="2" odxf="1" dxf="1">
    <nc r="B92" t="inlineStr">
      <is>
        <t>-</t>
      </is>
    </nc>
    <odxf>
      <alignment vertical="top"/>
    </odxf>
    <ndxf>
      <alignment vertical="center"/>
    </ndxf>
  </rcc>
  <rcc rId="3416" sId="2" odxf="1" dxf="1">
    <nc r="C92">
      <v>2022</v>
    </nc>
    <odxf>
      <alignment vertical="top"/>
    </odxf>
    <ndxf>
      <alignment vertical="center"/>
    </ndxf>
  </rcc>
  <rcc rId="3417" sId="2" odxf="1" dxf="1">
    <nc r="B93" t="inlineStr">
      <is>
        <t>-</t>
      </is>
    </nc>
    <odxf>
      <alignment vertical="top"/>
    </odxf>
    <ndxf>
      <alignment vertical="center"/>
    </ndxf>
  </rcc>
  <rcc rId="3418" sId="2" odxf="1" dxf="1">
    <nc r="C93">
      <v>2022</v>
    </nc>
    <odxf>
      <alignment vertical="top"/>
    </odxf>
    <ndxf>
      <alignment vertical="center"/>
    </ndxf>
  </rcc>
  <rrc rId="3419" sId="1" ref="A2012:XFD2012" action="deleteRow">
    <rfmt sheetId="1" xfDxf="1" sqref="A2012:XFD2012" start="0" length="0">
      <dxf>
        <font>
          <color auto="1"/>
        </font>
      </dxf>
    </rfmt>
    <rcc rId="0" sId="1" dxf="1">
      <nc r="A2012">
        <v>444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2" t="inlineStr">
        <is>
          <t>ул. Патриса Лумумбы, д. 57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2">
        <f>ROUND(SUM(D2012+E2012+F2012+G2012+H2012+I2012+J2012+K2012+M2012+O2012+P2012+Q2012+R2012+S2012),2)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2">
        <f>ROUND((F2012+G2012+H2012+I2012+J2012+K2012+M2012+O2012+P2012+Q2012+R2012+S2012)*0.0214,2)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12">
        <v>3639326.39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2">
        <v>1864607.81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2">
        <v>1113592.74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0" sId="1" ref="A2012:XFD2012" action="deleteRow">
    <rfmt sheetId="1" xfDxf="1" sqref="A2012:XFD2012" start="0" length="0">
      <dxf>
        <font>
          <color auto="1"/>
        </font>
      </dxf>
    </rfmt>
    <rcc rId="0" sId="1" dxf="1">
      <nc r="A2012">
        <v>445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2" t="inlineStr">
        <is>
          <t>ул. Патриса Лумумбы, д. 57А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2">
        <f>ROUND(SUM(D2012+E2012+F2012+G2012+H2012+I2012+J2012+K2012+M2012+O2012+P2012+Q2012+R2012+S2012),2)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2">
        <f>ROUND((F2012+G2012+H2012+I2012+J2012+K2012+M2012+O2012+P2012+Q2012+R2012+S2012)*0.0214,2)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12">
        <v>546718.86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12">
        <v>2390000.1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12">
        <v>1224515.8500000001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12">
        <v>731313.01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12">
        <v>902880.77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21" sId="2">
    <nc r="E94" t="inlineStr">
      <is>
        <t>ул. Пионерская, д. 120</t>
      </is>
    </nc>
  </rcc>
  <rcc rId="3422" sId="2">
    <nc r="F94">
      <v>229136.75</v>
    </nc>
  </rcc>
  <rcc rId="3423" sId="2" odxf="1" dxf="1">
    <nc r="B94" t="inlineStr">
      <is>
        <t>-</t>
      </is>
    </nc>
    <odxf>
      <alignment vertical="top"/>
    </odxf>
    <ndxf>
      <alignment vertical="center"/>
    </ndxf>
  </rcc>
  <rcc rId="3424" sId="2" odxf="1" dxf="1">
    <nc r="C94">
      <v>2021</v>
    </nc>
    <odxf>
      <alignment vertical="top"/>
    </odxf>
    <ndxf>
      <alignment vertical="center"/>
    </ndxf>
  </rcc>
  <rcc rId="3425" sId="2" odxf="1" dxf="1">
    <nc r="B95" t="inlineStr">
      <is>
        <t>-</t>
      </is>
    </nc>
    <odxf>
      <alignment vertical="top"/>
    </odxf>
    <ndxf>
      <alignment vertical="center"/>
    </ndxf>
  </rcc>
  <rcc rId="3426" sId="2" odxf="1" dxf="1">
    <nc r="C95">
      <v>2022</v>
    </nc>
    <odxf>
      <alignment vertical="top"/>
    </odxf>
    <ndxf>
      <alignment vertical="center"/>
    </ndxf>
  </rcc>
  <rrc rId="3427" sId="1" ref="A1489:XFD1489" action="deleteRow">
    <rfmt sheetId="1" xfDxf="1" sqref="A1489:XFD1489" start="0" length="0">
      <dxf>
        <font>
          <color auto="1"/>
        </font>
      </dxf>
    </rfmt>
    <rcc rId="0" sId="1" dxf="1">
      <nc r="A1489">
        <v>702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9" t="inlineStr">
        <is>
          <t>ул. Пионерская, д. 120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9">
        <f>ROUND(SUM(D1489+E1489+F1489+G1489+H1489+I1489+J1489+K1489+M1489+O1489+P1489+Q1489+R1489+S1489),2)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9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89">
        <v>229136.75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8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8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8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8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28" sId="2">
    <nc r="E95" t="inlineStr">
      <is>
        <t>ул. Пионерская, д. 120</t>
      </is>
    </nc>
  </rcc>
  <rcc rId="3429" sId="2">
    <nc r="F95">
      <v>6216685.3600000003</v>
    </nc>
  </rcc>
  <rrc rId="3430" sId="1" ref="A2011:XFD2011" action="deleteRow">
    <rfmt sheetId="1" xfDxf="1" sqref="A2011:XFD2011" start="0" length="0">
      <dxf>
        <font>
          <color auto="1"/>
        </font>
      </dxf>
    </rfmt>
    <rcc rId="0" sId="1" dxf="1">
      <nc r="A2011">
        <v>446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1" t="inlineStr">
        <is>
          <t>ул. Пионерская, д. 120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1">
        <f>ROUND(SUM(D2011+E2011+F2011+G2011+H2011+I2011+J2011+K2011+M2011+O2011+P2011+Q2011+R2011+S2011),2)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1">
        <f>ROUND((F2011+G2011+H2011+I2011+J2011+K2011+M2011+O2011+P2011+Q2011+R2011+S2011)*0.0214,2)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11">
        <v>576522.37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1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I2011">
        <v>771179.39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11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11">
        <v>4738733.88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31" sId="2" odxf="1" dxf="1">
    <nc r="B96" t="inlineStr">
      <is>
        <t>-</t>
      </is>
    </nc>
    <odxf>
      <alignment vertical="top"/>
    </odxf>
    <ndxf>
      <alignment vertical="center"/>
    </ndxf>
  </rcc>
  <rcc rId="3432" sId="2" odxf="1" dxf="1">
    <nc r="C96">
      <v>2020</v>
    </nc>
    <odxf>
      <alignment vertical="top"/>
    </odxf>
    <ndxf>
      <alignment vertical="center"/>
    </ndxf>
  </rcc>
  <rcc rId="3433" sId="2" odxf="1" dxf="1">
    <nc r="B97" t="inlineStr">
      <is>
        <t>-</t>
      </is>
    </nc>
    <odxf>
      <alignment vertical="top"/>
    </odxf>
    <ndxf>
      <alignment vertical="center"/>
    </ndxf>
  </rcc>
  <rcc rId="3434" sId="2" odxf="1" dxf="1">
    <nc r="C97">
      <v>2022</v>
    </nc>
    <odxf>
      <alignment vertical="top"/>
    </odxf>
    <ndxf>
      <alignment vertical="center"/>
    </ndxf>
  </rcc>
  <rcc rId="3435" sId="2">
    <nc r="E96" t="inlineStr">
      <is>
        <t>ул. Рознина, д. 17</t>
      </is>
    </nc>
  </rcc>
  <rcc rId="3436" sId="2">
    <nc r="F96">
      <v>60366.81</v>
    </nc>
  </rcc>
  <rrc rId="3437" sId="1" ref="A718:XFD718" action="deleteRow">
    <rfmt sheetId="1" xfDxf="1" sqref="A718:XFD718" start="0" length="0">
      <dxf>
        <font>
          <color auto="1"/>
        </font>
      </dxf>
    </rfmt>
    <rcc rId="0" sId="1" dxf="1">
      <nc r="A718">
        <v>680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8" t="inlineStr">
        <is>
          <t>ул. Рознина, д. 17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8">
        <f>ROUND(SUM(D718+E718+F718+G718+H718+I718+J718+K718+M718+O718+P718+Q718+R718+S718),2)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18">
        <v>60366.81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8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38" sId="2">
    <nc r="E97" t="inlineStr">
      <is>
        <t>ул. Рознина, д. 17</t>
      </is>
    </nc>
  </rcc>
  <rcc rId="3439" sId="2">
    <nc r="F97">
      <v>2008467.93</v>
    </nc>
  </rcc>
  <rrc rId="3440" sId="1" ref="A2010:XFD2010" action="deleteRow">
    <rfmt sheetId="1" xfDxf="1" sqref="A2010:XFD2010" start="0" length="0">
      <dxf>
        <font>
          <color auto="1"/>
        </font>
      </dxf>
    </rfmt>
    <rcc rId="0" sId="1" dxf="1">
      <nc r="A2010">
        <v>447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10" t="inlineStr">
        <is>
          <t>ул. Рознина, д. 17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0">
        <f>ROUND(SUM(D2010+E2010+F2010+G2010+H2010+I2010+J2010+K2010+M2010+O2010+P2010+Q2010+R2010+S2010),2)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10">
        <f>ROUND((F2010+G2010+H2010+I2010+J2010+K2010+M2010+O2010+P2010+Q2010+R2010+S2010)*0.0214,2)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10">
        <v>1505669.42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01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I2010">
        <v>460717.82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1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1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1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1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41" sId="2">
    <nc r="E98" t="inlineStr">
      <is>
        <t>ул. Рознина, д. 23</t>
      </is>
    </nc>
  </rcc>
  <rcc rId="3442" sId="2">
    <nc r="F98">
      <v>255654.43</v>
    </nc>
  </rcc>
  <rrc rId="3443" sId="1" ref="A1492:XFD1492" action="deleteRow">
    <rfmt sheetId="1" xfDxf="1" sqref="A1492:XFD1492" start="0" length="0">
      <dxf>
        <font>
          <color auto="1"/>
        </font>
      </dxf>
    </rfmt>
    <rcc rId="0" sId="1" dxf="1">
      <nc r="A1492">
        <v>707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92" t="inlineStr">
        <is>
          <t>ул. Рознина, д. 23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2">
        <f>ROUND(SUM(D1492+E1492+F1492+G1492+H1492+I1492+J1492+K1492+M1492+O1492+P1492+Q1492+R1492+S1492),2)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2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92">
        <v>255654.43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9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9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44" sId="2">
    <nc r="E99" t="inlineStr">
      <is>
        <t>ул. Рознина, д. 23</t>
      </is>
    </nc>
  </rcc>
  <rcc rId="3445" sId="2">
    <nc r="F99">
      <v>5222508.79</v>
    </nc>
  </rcc>
  <rcc rId="3446" sId="2" odxf="1" dxf="1">
    <nc r="B98" t="inlineStr">
      <is>
        <t>-</t>
      </is>
    </nc>
    <odxf>
      <alignment vertical="top"/>
    </odxf>
    <ndxf>
      <alignment vertical="center"/>
    </ndxf>
  </rcc>
  <rcc rId="3447" sId="2" odxf="1" dxf="1">
    <nc r="C98">
      <v>2021</v>
    </nc>
    <odxf>
      <alignment vertical="top"/>
    </odxf>
    <ndxf>
      <alignment vertical="center"/>
    </ndxf>
  </rcc>
  <rcc rId="3448" sId="2" odxf="1" dxf="1">
    <nc r="B99" t="inlineStr">
      <is>
        <t>-</t>
      </is>
    </nc>
    <odxf>
      <alignment vertical="top"/>
    </odxf>
    <ndxf>
      <alignment vertical="center"/>
    </ndxf>
  </rcc>
  <rcc rId="3449" sId="2" odxf="1" dxf="1">
    <nc r="C99">
      <v>2022</v>
    </nc>
    <odxf>
      <alignment vertical="top"/>
    </odxf>
    <ndxf>
      <alignment vertical="center"/>
    </ndxf>
  </rcc>
  <rrc rId="3450" sId="1" ref="A2009:XFD2009" action="deleteRow">
    <rfmt sheetId="1" xfDxf="1" sqref="A2009:XFD2009" start="0" length="0">
      <dxf>
        <font>
          <color auto="1"/>
        </font>
      </dxf>
    </rfmt>
    <rcc rId="0" sId="1" dxf="1">
      <nc r="A2009">
        <v>448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9" t="inlineStr">
        <is>
          <t>ул. Рознина, д. 23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9">
        <f>ROUND(SUM(D2009+E2009+F2009+G2009+H2009+I2009+J2009+K2009+M2009+O2009+P2009+Q2009+R2009+S2009),2)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9">
        <f>ROUND((F2009+G2009+H2009+I2009+J2009+K2009+M2009+O2009+P2009+Q2009+R2009+S2009)*0.0214,2)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09">
        <v>470343.47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0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0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J2009">
        <v>776750.37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09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09">
        <v>3865994.85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0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51" sId="2">
    <nc r="E100" t="inlineStr">
      <is>
        <t>ул. Сирина, д. 68А</t>
      </is>
    </nc>
  </rcc>
  <rcc rId="3452" sId="2">
    <nc r="F100">
      <v>20087.18</v>
    </nc>
  </rcc>
  <rcc rId="3453" sId="2" odxf="1" dxf="1">
    <nc r="B100" t="inlineStr">
      <is>
        <t>-</t>
      </is>
    </nc>
    <odxf>
      <alignment vertical="top"/>
    </odxf>
    <ndxf>
      <alignment vertical="center"/>
    </ndxf>
  </rcc>
  <rcc rId="3454" sId="2" odxf="1" dxf="1">
    <nc r="C100">
      <v>2020</v>
    </nc>
    <odxf>
      <alignment vertical="top"/>
    </odxf>
    <ndxf>
      <alignment vertical="center"/>
    </ndxf>
  </rcc>
  <rcc rId="3455" sId="2" odxf="1" dxf="1">
    <nc r="B101" t="inlineStr">
      <is>
        <t>-</t>
      </is>
    </nc>
    <odxf>
      <alignment vertical="top"/>
    </odxf>
    <ndxf>
      <alignment vertical="center"/>
    </ndxf>
  </rcc>
  <rcc rId="3456" sId="2" odxf="1" dxf="1">
    <nc r="C101">
      <v>2022</v>
    </nc>
    <odxf>
      <alignment vertical="top"/>
    </odxf>
    <ndxf>
      <alignment vertical="center"/>
    </ndxf>
  </rcc>
  <rrc rId="3457" sId="1" ref="A718:XFD718" action="deleteRow">
    <rfmt sheetId="1" xfDxf="1" sqref="A718:XFD718" start="0" length="0">
      <dxf>
        <font>
          <color auto="1"/>
        </font>
      </dxf>
    </rfmt>
    <rcc rId="0" sId="1" dxf="1">
      <nc r="A718">
        <v>681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8" t="inlineStr">
        <is>
          <t>ул. Сирина, д. 68А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8">
        <f>ROUND(SUM(D718+E718+F718+G718+H718+I718+J718+K718+M718+O718+P718+Q718+R718+S718),2)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18">
        <v>20087.18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1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8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1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58" sId="2">
    <nc r="E101" t="inlineStr">
      <is>
        <t>ул. Сирина, д. 68А</t>
      </is>
    </nc>
  </rcc>
  <rcc rId="3459" sId="2">
    <nc r="F101">
      <v>2532016.96</v>
    </nc>
  </rcc>
  <rrc rId="3460" sId="1" ref="A2008:XFD2008" action="deleteRow">
    <rfmt sheetId="1" xfDxf="1" sqref="A2008:XFD2008" start="0" length="0">
      <dxf>
        <font>
          <color auto="1"/>
        </font>
      </dxf>
    </rfmt>
    <rcc rId="0" sId="1" dxf="1">
      <nc r="A2008">
        <v>449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8" t="inlineStr">
        <is>
          <t>ул. Сирина, д. 68А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8">
        <f>ROUND(SUM(D2008+E2008+F2008+G2008+H2008+I2008+J2008+K2008+M2008+O2008+P2008+Q2008+R2008+S2008),2)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8">
        <f>ROUND((F2008+G2008+H2008+I2008+J2008+K2008+M2008+O2008+P2008+Q2008+R2008+S2008)*0.0214,2)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0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08">
        <v>1363314.47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08">
        <v>698493.77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08">
        <v>417158.82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08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8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08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61" sId="2">
    <nc r="E102" t="inlineStr">
      <is>
        <t>ул. Снежная, д. 15</t>
      </is>
    </nc>
  </rcc>
  <rcc rId="3462" sId="2">
    <nc r="F102">
      <v>111947.21</v>
    </nc>
  </rcc>
  <rcc rId="3463" sId="2" odxf="1" dxf="1">
    <nc r="B102" t="inlineStr">
      <is>
        <t>-</t>
      </is>
    </nc>
    <odxf>
      <alignment vertical="top"/>
    </odxf>
    <ndxf>
      <alignment vertical="center"/>
    </ndxf>
  </rcc>
  <rcc rId="3464" sId="2" odxf="1" dxf="1">
    <nc r="C102">
      <v>2021</v>
    </nc>
    <odxf>
      <alignment vertical="top"/>
    </odxf>
    <ndxf>
      <alignment vertical="center"/>
    </ndxf>
  </rcc>
  <rcc rId="3465" sId="2" odxf="1" dxf="1">
    <nc r="B103" t="inlineStr">
      <is>
        <t>-</t>
      </is>
    </nc>
    <odxf>
      <alignment vertical="top"/>
    </odxf>
    <ndxf>
      <alignment vertical="center"/>
    </ndxf>
  </rcc>
  <rcc rId="3466" sId="2" odxf="1" dxf="1">
    <nc r="C103">
      <v>2022</v>
    </nc>
    <odxf>
      <alignment vertical="top"/>
    </odxf>
    <ndxf>
      <alignment vertical="center"/>
    </ndxf>
  </rcc>
  <rrc rId="3467" sId="1" ref="A1491:XFD1491" action="deleteRow">
    <rfmt sheetId="1" xfDxf="1" sqref="A1491:XFD1491" start="0" length="0">
      <dxf>
        <font>
          <color auto="1"/>
        </font>
      </dxf>
    </rfmt>
    <rcc rId="0" sId="1" dxf="1">
      <nc r="A1491">
        <v>708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91" t="inlineStr">
        <is>
          <t>ул. Снежная, д. 15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1">
        <f>ROUND(SUM(D1491+E1491+F1491+G1491+H1491+I1491+J1491+K1491+M1491+O1491+P1491+Q1491+R1491+S1491),2)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91">
        <v>111947.21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9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9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9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9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68" sId="2">
    <nc r="E103" t="inlineStr">
      <is>
        <t>ул. Снежная, д. 15</t>
      </is>
    </nc>
  </rcc>
  <rcc rId="3469" sId="2">
    <nc r="F103">
      <v>2286857.5499999998</v>
    </nc>
  </rcc>
  <rrc rId="3470" sId="1" ref="A2007:XFD2007" action="deleteRow">
    <rfmt sheetId="1" xfDxf="1" sqref="A2007:XFD2007" start="0" length="0">
      <dxf>
        <font>
          <color auto="1"/>
        </font>
      </dxf>
    </rfmt>
    <rcc rId="0" sId="1" dxf="1">
      <nc r="A2007">
        <v>450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7" t="inlineStr">
        <is>
          <t>ул. Снежная, д. 15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7">
        <f>ROUND(SUM(D2007+E2007+F2007+G2007+H2007+I2007+J2007+K2007+M2007+O2007+P2007+Q2007+R2007+S2007),2)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7">
        <f>ROUND((F2007+G2007+H2007+I2007+J2007+K2007+M2007+O2007+P2007+Q2007+R2007+S2007)*0.0214,2)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007">
        <v>211213.54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07">
        <v>923327.18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07">
        <v>473066.41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07">
        <v>282527.68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07">
        <v>348809.34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7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07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07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71" sId="2">
    <nc r="E104" t="inlineStr">
      <is>
        <t>ул. Спортивная, д. 22</t>
      </is>
    </nc>
  </rcc>
  <rcc rId="3472" sId="2">
    <nc r="F104">
      <v>101474.31</v>
    </nc>
  </rcc>
  <rcc rId="3473" sId="2" odxf="1" dxf="1">
    <nc r="B104" t="inlineStr">
      <is>
        <t>-</t>
      </is>
    </nc>
    <odxf>
      <alignment vertical="top"/>
    </odxf>
    <ndxf>
      <alignment vertical="center"/>
    </ndxf>
  </rcc>
  <rcc rId="3474" sId="2" odxf="1" dxf="1">
    <nc r="C104">
      <v>2021</v>
    </nc>
    <odxf>
      <alignment vertical="top"/>
    </odxf>
    <ndxf>
      <alignment vertical="center"/>
    </ndxf>
  </rcc>
  <rcc rId="3475" sId="2" odxf="1" dxf="1">
    <nc r="B105" t="inlineStr">
      <is>
        <t>-</t>
      </is>
    </nc>
    <odxf>
      <alignment vertical="top"/>
    </odxf>
    <ndxf>
      <alignment vertical="center"/>
    </ndxf>
  </rcc>
  <rcc rId="3476" sId="2" odxf="1" dxf="1">
    <nc r="C105">
      <v>2022</v>
    </nc>
    <odxf>
      <alignment vertical="top"/>
    </odxf>
    <ndxf>
      <alignment vertical="center"/>
    </ndxf>
  </rcc>
  <rrc rId="3477" sId="1" ref="A1492:XFD1492" action="deleteRow">
    <rfmt sheetId="1" xfDxf="1" sqref="A1492:XFD1492" start="0" length="0">
      <dxf>
        <font>
          <color auto="1"/>
        </font>
      </dxf>
    </rfmt>
    <rcc rId="0" sId="1" dxf="1">
      <nc r="A1492">
        <v>710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92" t="inlineStr">
        <is>
          <t>ул. Спортивная, д. 22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2">
        <f>ROUND(SUM(D1492+E1492+F1492+G1492+H1492+I1492+J1492+K1492+M1492+O1492+P1492+Q1492+R1492+S1492),2)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2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492">
        <v>101474.31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92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92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92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78" sId="2">
    <nc r="E105" t="inlineStr">
      <is>
        <t>ул. Спортивная, д. 22</t>
      </is>
    </nc>
  </rcc>
  <rcc rId="3479" sId="2">
    <nc r="F105">
      <v>2072917.1</v>
    </nc>
  </rcc>
  <rrc rId="3480" sId="1" ref="A2006:XFD2006" action="deleteRow">
    <rfmt sheetId="1" xfDxf="1" sqref="A2006:XFD2006" start="0" length="0">
      <dxf>
        <font>
          <color auto="1"/>
        </font>
      </dxf>
    </rfmt>
    <rcc rId="0" sId="1" dxf="1">
      <nc r="A2006">
        <v>451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6" t="inlineStr">
        <is>
          <t>ул. Спортивная, д. 22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6">
        <f>ROUND(SUM(D2006+E2006+F2006+G2006+H2006+I2006+J2006+K2006+M2006+O2006+P2006+Q2006+R2006+S2006),2)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6">
        <f>ROUND((F2006+G2006+H2006+I2006+J2006+K2006+M2006+O2006+P2006+Q2006+R2006+S2006)*0.0214,2)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06">
        <v>1116121.23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06">
        <v>571844.39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06">
        <v>341520.48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6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06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81" sId="2">
    <nc r="E106" t="inlineStr">
      <is>
        <t>ул. Сургутская, д. 27А</t>
      </is>
    </nc>
  </rcc>
  <rcc rId="3482" sId="2">
    <nc r="F106">
      <v>452159.08</v>
    </nc>
  </rcc>
  <rcc rId="3483" sId="2" odxf="1" dxf="1">
    <nc r="B106" t="inlineStr">
      <is>
        <t>-</t>
      </is>
    </nc>
    <odxf>
      <alignment vertical="top"/>
    </odxf>
    <ndxf>
      <alignment vertical="center"/>
    </ndxf>
  </rcc>
  <rcc rId="3484" sId="2" odxf="1" dxf="1">
    <nc r="C106">
      <v>2020</v>
    </nc>
    <odxf>
      <alignment vertical="top"/>
    </odxf>
    <ndxf>
      <alignment vertical="center"/>
    </ndxf>
  </rcc>
  <rcc rId="3485" sId="2" odxf="1" dxf="1">
    <nc r="B107" t="inlineStr">
      <is>
        <t>-</t>
      </is>
    </nc>
    <odxf>
      <alignment vertical="top"/>
    </odxf>
    <ndxf>
      <alignment vertical="center"/>
    </ndxf>
  </rcc>
  <rcc rId="3486" sId="2" odxf="1" dxf="1">
    <nc r="C107">
      <v>2022</v>
    </nc>
    <odxf>
      <alignment vertical="top"/>
    </odxf>
    <ndxf>
      <alignment vertical="center"/>
    </ndxf>
  </rcc>
  <rrc rId="3487" sId="1" ref="A721:XFD721" action="deleteRow">
    <rfmt sheetId="1" xfDxf="1" sqref="A721:XFD721" start="0" length="0">
      <dxf>
        <font>
          <color auto="1"/>
        </font>
      </dxf>
    </rfmt>
    <rcc rId="0" sId="1" dxf="1">
      <nc r="A721">
        <v>685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1" t="inlineStr">
        <is>
          <t>ул. Сургутская, д. 27А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1">
        <f>ROUND(SUM(D721+E721+F721+G721+H721+I721+J721+K721+M721+O721+P721+Q721+R721+S721),2)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21">
        <v>452159.08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2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88" sId="2">
    <nc r="E107" t="inlineStr">
      <is>
        <t>ул. Сургутская, д. 27А</t>
      </is>
    </nc>
  </rcc>
  <rcc rId="3489" sId="2">
    <nc r="F107">
      <v>9236705.6500000004</v>
    </nc>
  </rcc>
  <rrc rId="3490" sId="1" ref="A2005:XFD2005" action="deleteRow">
    <rfmt sheetId="1" xfDxf="1" sqref="A2005:XFD2005" start="0" length="0">
      <dxf>
        <font>
          <color auto="1"/>
        </font>
      </dxf>
    </rfmt>
    <rcc rId="0" sId="1" dxf="1">
      <nc r="A2005">
        <v>452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5" t="inlineStr">
        <is>
          <t>ул. Сургутская, д. 27А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5">
        <f>ROUND(SUM(D2005+E2005+F2005+G2005+H2005+I2005+J2005+K2005+M2005+O2005+P2005+Q2005+R2005+S2005),2)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5">
        <f>ROUND((F2005+G2005+H2005+I2005+J2005+K2005+M2005+O2005+P2005+Q2005+R2005+S2005)*0.0214,2)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0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2005">
        <v>2445045.41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05">
        <v>1252718.3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05">
        <v>748156.26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00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5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2005" t="inlineStr">
        <is>
          <t>скатная</t>
        </is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O2005">
        <v>4597261.59</v>
      </nc>
      <n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P2005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005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91" sId="2">
    <nc r="E108" t="inlineStr">
      <is>
        <t>ул. Шевченко, д. 22А</t>
      </is>
    </nc>
  </rcc>
  <rcc rId="3492" sId="2">
    <nc r="F108">
      <v>172250.5</v>
    </nc>
  </rcc>
  <rcc rId="3493" sId="2" odxf="1" dxf="1">
    <nc r="B108" t="inlineStr">
      <is>
        <t>-</t>
      </is>
    </nc>
    <odxf>
      <alignment vertical="top"/>
    </odxf>
    <ndxf>
      <alignment vertical="center"/>
    </ndxf>
  </rcc>
  <rcc rId="3494" sId="2" odxf="1" dxf="1">
    <nc r="C108">
      <v>2021</v>
    </nc>
    <odxf>
      <alignment vertical="top"/>
    </odxf>
    <ndxf>
      <alignment vertical="center"/>
    </ndxf>
  </rcc>
  <rcc rId="3495" sId="2" odxf="1" dxf="1">
    <nc r="B109" t="inlineStr">
      <is>
        <t>-</t>
      </is>
    </nc>
    <odxf>
      <alignment vertical="top"/>
    </odxf>
    <ndxf>
      <alignment vertical="center"/>
    </ndxf>
  </rcc>
  <rcc rId="3496" sId="2" odxf="1" dxf="1">
    <nc r="C109">
      <v>2022</v>
    </nc>
    <odxf>
      <alignment vertical="top"/>
    </odxf>
    <ndxf>
      <alignment vertical="center"/>
    </ndxf>
  </rcc>
  <rrc rId="3497" sId="1" ref="A1501:XFD1501" action="deleteRow">
    <rfmt sheetId="1" xfDxf="1" sqref="A1501:XFD1501" start="0" length="0">
      <dxf>
        <font>
          <color auto="1"/>
        </font>
      </dxf>
    </rfmt>
    <rcc rId="0" sId="1" dxf="1">
      <nc r="A1501">
        <v>721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01" t="inlineStr">
        <is>
          <t>ул. Шевченко, д. 22А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1">
        <f>ROUND(SUM(D1501+E1501+F1501+G1501+H1501+I1501+J1501+K1501+M1501+O1501+P1501+Q1501+R1501+S1501),2)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01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501">
        <v>172250.5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501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501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501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98" sId="2">
    <nc r="E109" t="inlineStr">
      <is>
        <t>ул. Шевченко, д. 22А</t>
      </is>
    </nc>
  </rcc>
  <rcc rId="3499" sId="2">
    <nc r="F109">
      <v>2830387.75</v>
    </nc>
  </rcc>
  <rrc rId="3500" sId="1" ref="A2004:XFD2004" action="deleteRow">
    <undo index="0" exp="area" dr="S2000:S2004" r="S2005" sId="1"/>
    <undo index="0" exp="area" dr="R2000:R2004" r="R2005" sId="1"/>
    <undo index="0" exp="area" dr="Q2000:Q2004" r="Q2005" sId="1"/>
    <undo index="0" exp="area" dr="P2000:P2004" r="P2005" sId="1"/>
    <undo index="0" exp="area" dr="O2000:O2004" r="O2005" sId="1"/>
    <undo index="0" exp="area" dr="M2000:M2004" r="M2005" sId="1"/>
    <undo index="0" exp="area" dr="L2000:L2004" r="L2005" sId="1"/>
    <undo index="0" exp="area" dr="K2000:K2004" r="K2005" sId="1"/>
    <undo index="0" exp="area" dr="J2000:J2004" r="J2005" sId="1"/>
    <undo index="0" exp="area" dr="I2000:I2004" r="I2005" sId="1"/>
    <undo index="0" exp="area" dr="H2000:H2004" r="H2005" sId="1"/>
    <undo index="0" exp="area" dr="G2000:G2004" r="G2005" sId="1"/>
    <undo index="0" exp="area" dr="F2000:F2004" r="F2005" sId="1"/>
    <undo index="0" exp="area" dr="E2000:E2004" r="E2005" sId="1"/>
    <undo index="0" exp="area" dr="D2000:D2004" r="D2005" sId="1"/>
    <rfmt sheetId="1" xfDxf="1" sqref="A2004:XFD2004" start="0" length="0">
      <dxf>
        <font>
          <color auto="1"/>
        </font>
      </dxf>
    </rfmt>
    <rcc rId="0" sId="1" dxf="1">
      <nc r="A2004">
        <v>453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04" t="inlineStr">
        <is>
          <t>ул. Шевченко, д. 22А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4">
        <f>ROUND(SUM(D2004+E2004+F2004+G2004+H2004+I2004+J2004+K2004+M2004+O2004+P2004+Q2004+R2004+S2004),2)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04">
        <f>ROUND((F2004+G2004+H2004+I2004+J2004+K2004+M2004+O2004+P2004+Q2004+R2004+S2004)*0.0214,2)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H2004">
        <v>970693.83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I2004">
        <v>579723.84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2004">
        <v>971293.77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04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004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004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S2004">
        <v>249375.06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3501" sId="2">
    <nc r="E110" t="inlineStr">
      <is>
        <t>ул. Шевченко, д. 26</t>
      </is>
    </nc>
  </rcc>
  <rcc rId="3502" sId="2">
    <nc r="F110">
      <v>49995.5</v>
    </nc>
  </rcc>
  <rcc rId="3503" sId="2" odxf="1" dxf="1">
    <nc r="B110" t="inlineStr">
      <is>
        <t>-</t>
      </is>
    </nc>
    <odxf>
      <alignment vertical="top"/>
    </odxf>
    <ndxf>
      <alignment vertical="center"/>
    </ndxf>
  </rcc>
  <rcc rId="3504" sId="2" odxf="1" dxf="1">
    <nc r="C110">
      <v>2020</v>
    </nc>
    <odxf>
      <alignment vertical="top"/>
    </odxf>
    <ndxf>
      <alignment vertical="center"/>
    </ndxf>
  </rcc>
  <rcc rId="3505" sId="2" odxf="1" dxf="1">
    <nc r="B111" t="inlineStr">
      <is>
        <t>-</t>
      </is>
    </nc>
    <odxf>
      <alignment vertical="top"/>
    </odxf>
    <ndxf>
      <alignment vertical="center"/>
    </ndxf>
  </rcc>
  <rcc rId="3506" sId="2" odxf="1" dxf="1">
    <nc r="C111">
      <v>2021</v>
    </nc>
    <odxf>
      <alignment vertical="top"/>
    </odxf>
    <ndxf>
      <alignment vertical="center"/>
    </ndxf>
  </rcc>
  <rrc rId="3507" sId="1" ref="A729:XFD729" action="deleteRow">
    <rfmt sheetId="1" xfDxf="1" sqref="A729:XFD729" start="0" length="0">
      <dxf>
        <font>
          <color auto="1"/>
        </font>
      </dxf>
    </rfmt>
    <rcc rId="0" sId="1" dxf="1">
      <nc r="A729">
        <v>694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9" t="inlineStr">
        <is>
          <t>ул. Шевченко, д. 26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9">
        <f>ROUND(SUM(D729+E729+F729+G729+H729+I729+J729+K729+M729+O729+P729+Q729+R729+S729),2)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729">
        <v>49995.5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9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9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29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508" sId="2">
    <nc r="E111" t="inlineStr">
      <is>
        <t>ул. Шевченко, д. 26</t>
      </is>
    </nc>
  </rcc>
  <rcc rId="3509" sId="2">
    <nc r="F111">
      <v>510826.7</v>
    </nc>
  </rcc>
  <rrc rId="3510" sId="1" ref="A1500:XFD1500" action="deleteRow">
    <rfmt sheetId="1" xfDxf="1" sqref="A1500:XFD1500" start="0" length="0">
      <dxf>
        <font>
          <color auto="1"/>
        </font>
      </dxf>
    </rfmt>
    <rcc rId="0" sId="1" dxf="1">
      <nc r="A1500">
        <v>722</v>
      </nc>
      <ndxf>
        <font>
          <sz val="9"/>
          <color auto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00" t="inlineStr">
        <is>
          <t>ул. Шевченко, д. 26</t>
        </is>
      </nc>
      <ndxf>
        <font>
          <sz val="10"/>
          <color auto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0">
        <f>ROUND(SUM(D1500+E1500+F1500+G1500+H1500+I1500+J1500+K1500+M1500+O1500+P1500+Q1500+R1500+S1500),2)</f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00">
        <f>ROUND((F1500+G1500+H1500+I1500+J1500+K1500+M1500+O1500+P1500+Q1500+R1500+S1500)*0.0214,2)</f>
      </nc>
      <ndxf>
        <font>
          <sz val="9"/>
          <color auto="1"/>
          <name val="Times New Roman"/>
          <family val="1"/>
          <charset val="204"/>
          <scheme val="none"/>
        </font>
        <numFmt numFmtId="165" formatCode="#,##0.00_р_.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K1500">
        <v>500124.05</v>
      </nc>
      <n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1500" start="0" length="0">
      <dxf>
        <font>
          <sz val="9"/>
          <color auto="1"/>
          <name val="Times New Roman"/>
          <family val="1"/>
          <charset val="204"/>
          <scheme val="none"/>
        </font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500" start="0" length="0">
      <dxf>
        <font>
          <sz val="9"/>
          <color auto="1"/>
          <name val="Times New Roman"/>
          <family val="1"/>
          <charset val="204"/>
          <scheme val="none"/>
        </font>
        <numFmt numFmtId="166" formatCode="#\ ###\ ###\ ##0.00"/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500" start="0" length="0">
      <dxf>
        <font>
          <sz val="9"/>
          <color auto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1" sId="2">
    <nc r="D57" t="inlineStr">
      <is>
        <t>г. Ханты-Мансийск</t>
      </is>
    </nc>
  </rcc>
  <rcc rId="3512" sId="2" odxf="1" dxf="1">
    <nc r="D58" t="inlineStr">
      <is>
        <t>г. Ханты-Мансийск</t>
      </is>
    </nc>
    <odxf/>
    <ndxf/>
  </rcc>
  <rcc rId="3513" sId="2" odxf="1" dxf="1">
    <nc r="D59" t="inlineStr">
      <is>
        <t>г. Ханты-Мансийск</t>
      </is>
    </nc>
    <odxf/>
    <ndxf/>
  </rcc>
  <rcc rId="3514" sId="2" odxf="1" dxf="1">
    <nc r="D60" t="inlineStr">
      <is>
        <t>г. Ханты-Мансийск</t>
      </is>
    </nc>
    <odxf/>
    <ndxf/>
  </rcc>
  <rcc rId="3515" sId="2" odxf="1" dxf="1">
    <nc r="D61" t="inlineStr">
      <is>
        <t>г. Ханты-Мансийск</t>
      </is>
    </nc>
    <odxf/>
    <ndxf/>
  </rcc>
  <rcc rId="3516" sId="2" odxf="1" dxf="1">
    <nc r="D62" t="inlineStr">
      <is>
        <t>г. Ханты-Мансийск</t>
      </is>
    </nc>
    <odxf>
      <border outline="0">
        <top/>
      </border>
    </odxf>
    <ndxf>
      <border outline="0">
        <top style="thin">
          <color indexed="64"/>
        </top>
      </border>
    </ndxf>
  </rcc>
  <rcc rId="3517" sId="2" odxf="1" dxf="1">
    <nc r="D63" t="inlineStr">
      <is>
        <t>г. Ханты-Мансийск</t>
      </is>
    </nc>
    <odxf>
      <font>
        <name val="Times New Roman"/>
        <family val="1"/>
        <charset val="204"/>
        <scheme val="none"/>
      </font>
      <border outline="0">
        <top/>
      </border>
    </odxf>
    <ndxf>
      <font>
        <name val="Times New Roman"/>
        <family val="1"/>
        <charset val="204"/>
        <scheme val="none"/>
      </font>
      <border outline="0">
        <top style="thin">
          <color indexed="64"/>
        </top>
      </border>
    </ndxf>
  </rcc>
  <rcc rId="3518" sId="2" odxf="1" dxf="1">
    <nc r="D64" t="inlineStr">
      <is>
        <t>г. Ханты-Мансийск</t>
      </is>
    </nc>
    <odxf>
      <border outline="0">
        <top/>
      </border>
    </odxf>
    <ndxf>
      <border outline="0">
        <top style="thin">
          <color indexed="64"/>
        </top>
      </border>
    </ndxf>
  </rcc>
  <rcc rId="3519" sId="2" odxf="1" dxf="1">
    <nc r="D65" t="inlineStr">
      <is>
        <t>г. Ханты-Мансийск</t>
      </is>
    </nc>
    <odxf/>
    <ndxf/>
  </rcc>
  <rcc rId="3520" sId="2" odxf="1" dxf="1">
    <nc r="D66" t="inlineStr">
      <is>
        <t>г. Ханты-Мансийск</t>
      </is>
    </nc>
    <odxf/>
    <ndxf/>
  </rcc>
  <rcc rId="3521" sId="2" odxf="1" dxf="1">
    <nc r="D67" t="inlineStr">
      <is>
        <t>г. Ханты-Мансийск</t>
      </is>
    </nc>
    <odxf>
      <alignment vertical="top"/>
    </odxf>
    <ndxf>
      <alignment vertical="center"/>
    </ndxf>
  </rcc>
  <rcc rId="3522" sId="2" odxf="1" dxf="1">
    <nc r="D68" t="inlineStr">
      <is>
        <t>г. Ханты-Мансийск</t>
      </is>
    </nc>
    <odxf/>
    <ndxf/>
  </rcc>
  <rcc rId="3523" sId="2" odxf="1" dxf="1">
    <nc r="D69" t="inlineStr">
      <is>
        <t>г. Ханты-Мансийск</t>
      </is>
    </nc>
    <odxf/>
    <ndxf/>
  </rcc>
  <rcc rId="3524" sId="2" odxf="1" dxf="1">
    <nc r="D70" t="inlineStr">
      <is>
        <t>г. Ханты-Мансийск</t>
      </is>
    </nc>
    <odxf/>
    <ndxf/>
  </rcc>
  <rcc rId="3525" sId="2" odxf="1" dxf="1">
    <nc r="D71" t="inlineStr">
      <is>
        <t>г. Ханты-Мансийск</t>
      </is>
    </nc>
    <odxf/>
    <ndxf/>
  </rcc>
  <rcc rId="3526" sId="2" odxf="1" dxf="1">
    <nc r="D72" t="inlineStr">
      <is>
        <t>г. Ханты-Мансийск</t>
      </is>
    </nc>
    <odxf/>
    <ndxf/>
  </rcc>
  <rcc rId="3527" sId="2" odxf="1" dxf="1">
    <nc r="D73" t="inlineStr">
      <is>
        <t>г. Ханты-Мансийск</t>
      </is>
    </nc>
    <odxf/>
    <ndxf/>
  </rcc>
  <rcc rId="3528" sId="2" odxf="1" dxf="1">
    <nc r="D74" t="inlineStr">
      <is>
        <t>г. Ханты-Мансийск</t>
      </is>
    </nc>
    <odxf/>
    <ndxf/>
  </rcc>
  <rcc rId="3529" sId="2" odxf="1" dxf="1">
    <nc r="D75" t="inlineStr">
      <is>
        <t>г. Ханты-Мансийск</t>
      </is>
    </nc>
    <odxf>
      <alignment vertical="top"/>
    </odxf>
    <ndxf>
      <alignment vertical="center"/>
    </ndxf>
  </rcc>
  <rcc rId="3530" sId="2" odxf="1" dxf="1">
    <nc r="D76" t="inlineStr">
      <is>
        <t>г. Ханты-Мансийск</t>
      </is>
    </nc>
    <odxf>
      <alignment vertical="top"/>
    </odxf>
    <ndxf>
      <alignment vertical="center"/>
    </ndxf>
  </rcc>
  <rcc rId="3531" sId="2" odxf="1" dxf="1">
    <nc r="D77" t="inlineStr">
      <is>
        <t>г. Ханты-Мансийск</t>
      </is>
    </nc>
    <odxf>
      <alignment vertical="top"/>
    </odxf>
    <ndxf>
      <alignment vertical="center"/>
    </ndxf>
  </rcc>
  <rcc rId="3532" sId="2" odxf="1" dxf="1">
    <nc r="D78" t="inlineStr">
      <is>
        <t>г. Ханты-Мансийск</t>
      </is>
    </nc>
    <odxf>
      <alignment vertical="top"/>
    </odxf>
    <ndxf>
      <alignment vertical="center"/>
    </ndxf>
  </rcc>
  <rcc rId="3533" sId="2" odxf="1" dxf="1">
    <nc r="D79" t="inlineStr">
      <is>
        <t>г. Ханты-Мансийск</t>
      </is>
    </nc>
    <odxf>
      <alignment vertical="top"/>
    </odxf>
    <ndxf>
      <alignment vertical="center"/>
    </ndxf>
  </rcc>
  <rcc rId="3534" sId="2" odxf="1" dxf="1">
    <nc r="D80" t="inlineStr">
      <is>
        <t>г. Ханты-Мансийск</t>
      </is>
    </nc>
    <odxf>
      <alignment vertical="top"/>
    </odxf>
    <ndxf>
      <alignment vertical="center"/>
    </ndxf>
  </rcc>
  <rcc rId="3535" sId="2" odxf="1" dxf="1">
    <nc r="D81" t="inlineStr">
      <is>
        <t>г. Ханты-Мансийск</t>
      </is>
    </nc>
    <odxf>
      <alignment vertical="top"/>
    </odxf>
    <ndxf>
      <alignment vertical="center"/>
    </ndxf>
  </rcc>
  <rcc rId="3536" sId="2" odxf="1" dxf="1">
    <nc r="D82" t="inlineStr">
      <is>
        <t>г. Ханты-Мансийск</t>
      </is>
    </nc>
    <odxf>
      <alignment vertical="top"/>
    </odxf>
    <ndxf>
      <alignment vertical="center"/>
    </ndxf>
  </rcc>
  <rcc rId="3537" sId="2" odxf="1" dxf="1">
    <nc r="D83" t="inlineStr">
      <is>
        <t>г. Ханты-Мансийск</t>
      </is>
    </nc>
    <odxf>
      <alignment vertical="top"/>
    </odxf>
    <ndxf>
      <alignment vertical="center"/>
    </ndxf>
  </rcc>
  <rcc rId="3538" sId="2" odxf="1" dxf="1">
    <nc r="D84" t="inlineStr">
      <is>
        <t>г. Ханты-Мансийск</t>
      </is>
    </nc>
    <odxf>
      <alignment vertical="top"/>
    </odxf>
    <ndxf>
      <alignment vertical="center"/>
    </ndxf>
  </rcc>
  <rcc rId="3539" sId="2" odxf="1" dxf="1">
    <nc r="D85" t="inlineStr">
      <is>
        <t>г. Ханты-Мансийск</t>
      </is>
    </nc>
    <odxf>
      <alignment vertical="top"/>
    </odxf>
    <ndxf>
      <alignment vertical="center"/>
    </ndxf>
  </rcc>
  <rcc rId="3540" sId="2" odxf="1" dxf="1">
    <nc r="D86" t="inlineStr">
      <is>
        <t>г. Ханты-Мансийск</t>
      </is>
    </nc>
    <odxf>
      <alignment vertical="top"/>
    </odxf>
    <ndxf>
      <alignment vertical="center"/>
    </ndxf>
  </rcc>
  <rcc rId="3541" sId="2" odxf="1" dxf="1">
    <nc r="D87" t="inlineStr">
      <is>
        <t>г. Ханты-Мансийск</t>
      </is>
    </nc>
    <odxf>
      <alignment vertical="top"/>
    </odxf>
    <ndxf>
      <alignment vertical="center"/>
    </ndxf>
  </rcc>
  <rcc rId="3542" sId="2" odxf="1" dxf="1">
    <nc r="D88" t="inlineStr">
      <is>
        <t>г. Ханты-Мансийск</t>
      </is>
    </nc>
    <odxf>
      <alignment vertical="top"/>
    </odxf>
    <ndxf>
      <alignment vertical="center"/>
    </ndxf>
  </rcc>
  <rcc rId="3543" sId="2" odxf="1" dxf="1">
    <nc r="D89" t="inlineStr">
      <is>
        <t>г. Ханты-Мансийск</t>
      </is>
    </nc>
    <odxf>
      <alignment vertical="top"/>
    </odxf>
    <ndxf>
      <alignment vertical="center"/>
    </ndxf>
  </rcc>
  <rcc rId="3544" sId="2" odxf="1" dxf="1">
    <nc r="D90" t="inlineStr">
      <is>
        <t>г. Ханты-Мансийск</t>
      </is>
    </nc>
    <odxf>
      <alignment vertical="top"/>
    </odxf>
    <ndxf>
      <alignment vertical="center"/>
    </ndxf>
  </rcc>
  <rcc rId="3545" sId="2" odxf="1" dxf="1">
    <nc r="D91" t="inlineStr">
      <is>
        <t>г. Ханты-Мансийск</t>
      </is>
    </nc>
    <odxf>
      <alignment vertical="top"/>
    </odxf>
    <ndxf>
      <alignment vertical="center"/>
    </ndxf>
  </rcc>
  <rcc rId="3546" sId="2" odxf="1" dxf="1">
    <nc r="D92" t="inlineStr">
      <is>
        <t>г. Ханты-Мансийск</t>
      </is>
    </nc>
    <odxf>
      <alignment vertical="top"/>
    </odxf>
    <ndxf>
      <alignment vertical="center"/>
    </ndxf>
  </rcc>
  <rcc rId="3547" sId="2" odxf="1" dxf="1">
    <nc r="D93" t="inlineStr">
      <is>
        <t>г. Ханты-Мансийск</t>
      </is>
    </nc>
    <odxf>
      <alignment vertical="top"/>
    </odxf>
    <ndxf>
      <alignment vertical="center"/>
    </ndxf>
  </rcc>
  <rcc rId="3548" sId="2" odxf="1" dxf="1">
    <nc r="D94" t="inlineStr">
      <is>
        <t>г. Ханты-Мансийск</t>
      </is>
    </nc>
    <odxf>
      <alignment vertical="top"/>
    </odxf>
    <ndxf>
      <alignment vertical="center"/>
    </ndxf>
  </rcc>
  <rcc rId="3549" sId="2" odxf="1" dxf="1">
    <nc r="D95" t="inlineStr">
      <is>
        <t>г. Ханты-Мансийск</t>
      </is>
    </nc>
    <odxf>
      <alignment vertical="top"/>
    </odxf>
    <ndxf>
      <alignment vertical="center"/>
    </ndxf>
  </rcc>
  <rcc rId="3550" sId="2" odxf="1" dxf="1">
    <nc r="D96" t="inlineStr">
      <is>
        <t>г. Ханты-Мансийск</t>
      </is>
    </nc>
    <odxf>
      <alignment vertical="top"/>
    </odxf>
    <ndxf>
      <alignment vertical="center"/>
    </ndxf>
  </rcc>
  <rcc rId="3551" sId="2" odxf="1" dxf="1">
    <nc r="D97" t="inlineStr">
      <is>
        <t>г. Ханты-Мансийск</t>
      </is>
    </nc>
    <odxf>
      <alignment vertical="top"/>
    </odxf>
    <ndxf>
      <alignment vertical="center"/>
    </ndxf>
  </rcc>
  <rcc rId="3552" sId="2" odxf="1" dxf="1">
    <nc r="D98" t="inlineStr">
      <is>
        <t>г. Ханты-Мансийск</t>
      </is>
    </nc>
    <odxf>
      <alignment vertical="top"/>
    </odxf>
    <ndxf>
      <alignment vertical="center"/>
    </ndxf>
  </rcc>
  <rcc rId="3553" sId="2" odxf="1" dxf="1">
    <nc r="D99" t="inlineStr">
      <is>
        <t>г. Ханты-Мансийск</t>
      </is>
    </nc>
    <odxf>
      <alignment vertical="top"/>
    </odxf>
    <ndxf>
      <alignment vertical="center"/>
    </ndxf>
  </rcc>
  <rcc rId="3554" sId="2" odxf="1" dxf="1">
    <nc r="D100" t="inlineStr">
      <is>
        <t>г. Ханты-Мансийск</t>
      </is>
    </nc>
    <odxf>
      <alignment vertical="top"/>
    </odxf>
    <ndxf>
      <alignment vertical="center"/>
    </ndxf>
  </rcc>
  <rcc rId="3555" sId="2" odxf="1" dxf="1">
    <nc r="D101" t="inlineStr">
      <is>
        <t>г. Ханты-Мансийск</t>
      </is>
    </nc>
    <odxf>
      <alignment vertical="top"/>
    </odxf>
    <ndxf>
      <alignment vertical="center"/>
    </ndxf>
  </rcc>
  <rcc rId="3556" sId="2" odxf="1" dxf="1">
    <nc r="D102" t="inlineStr">
      <is>
        <t>г. Ханты-Мансийск</t>
      </is>
    </nc>
    <odxf>
      <alignment vertical="top"/>
    </odxf>
    <ndxf>
      <alignment vertical="center"/>
    </ndxf>
  </rcc>
  <rcc rId="3557" sId="2" odxf="1" dxf="1">
    <nc r="D103" t="inlineStr">
      <is>
        <t>г. Ханты-Мансийск</t>
      </is>
    </nc>
    <odxf>
      <alignment vertical="top"/>
    </odxf>
    <ndxf>
      <alignment vertical="center"/>
    </ndxf>
  </rcc>
  <rcc rId="3558" sId="2" odxf="1" dxf="1">
    <nc r="D104" t="inlineStr">
      <is>
        <t>г. Ханты-Мансийск</t>
      </is>
    </nc>
    <odxf>
      <alignment vertical="top"/>
    </odxf>
    <ndxf>
      <alignment vertical="center"/>
    </ndxf>
  </rcc>
  <rcc rId="3559" sId="2" odxf="1" dxf="1">
    <nc r="D105" t="inlineStr">
      <is>
        <t>г. Ханты-Мансийск</t>
      </is>
    </nc>
    <odxf>
      <alignment vertical="top"/>
    </odxf>
    <ndxf>
      <alignment vertical="center"/>
    </ndxf>
  </rcc>
  <rcc rId="3560" sId="2" odxf="1" dxf="1">
    <nc r="D106" t="inlineStr">
      <is>
        <t>г. Ханты-Мансийск</t>
      </is>
    </nc>
    <odxf>
      <alignment vertical="top"/>
    </odxf>
    <ndxf>
      <alignment vertical="center"/>
    </ndxf>
  </rcc>
  <rcc rId="3561" sId="2" odxf="1" dxf="1">
    <nc r="D107" t="inlineStr">
      <is>
        <t>г. Ханты-Мансийск</t>
      </is>
    </nc>
    <odxf>
      <alignment vertical="top"/>
    </odxf>
    <ndxf>
      <alignment vertical="center"/>
    </ndxf>
  </rcc>
  <rcc rId="3562" sId="2" odxf="1" dxf="1">
    <nc r="D108" t="inlineStr">
      <is>
        <t>г. Ханты-Мансийск</t>
      </is>
    </nc>
    <odxf>
      <alignment vertical="top"/>
    </odxf>
    <ndxf>
      <alignment vertical="center"/>
    </ndxf>
  </rcc>
  <rcc rId="3563" sId="2" odxf="1" dxf="1">
    <nc r="D109" t="inlineStr">
      <is>
        <t>г. Ханты-Мансийск</t>
      </is>
    </nc>
    <odxf>
      <alignment vertical="top"/>
    </odxf>
    <ndxf>
      <alignment vertical="center"/>
    </ndxf>
  </rcc>
  <rcc rId="3564" sId="2" odxf="1" dxf="1">
    <nc r="D110" t="inlineStr">
      <is>
        <t>г. Ханты-Мансийск</t>
      </is>
    </nc>
    <odxf>
      <alignment vertical="top"/>
    </odxf>
    <ndxf>
      <alignment vertical="center"/>
    </ndxf>
  </rcc>
  <rcc rId="3565" sId="2" odxf="1" dxf="1">
    <nc r="D111" t="inlineStr">
      <is>
        <t>г. Ханты-Мансийск</t>
      </is>
    </nc>
    <odxf>
      <alignment vertical="top"/>
    </odxf>
    <ndxf>
      <alignment vertical="center"/>
    </ndxf>
  </rcc>
  <rcc rId="3566" sId="2">
    <nc r="G57" t="inlineStr">
      <is>
        <t xml:space="preserve">Искл из ДПКР по превышению СККР Сметы направлены в Департамент ЖКК и энергетики </t>
      </is>
    </nc>
  </rcc>
  <rcc rId="3567" sId="2">
    <nc r="G58" t="inlineStr">
      <is>
        <t xml:space="preserve">Искл из ДПКР по превышению СККР Сметы направлены в Департамент ЖКК и энергетики </t>
      </is>
    </nc>
  </rcc>
  <rcc rId="3568" sId="2">
    <nc r="G59" t="inlineStr">
      <is>
        <t xml:space="preserve">Искл из ДПКР по превышению СККР Сметы направлены в Департамент ЖКК и энергетики </t>
      </is>
    </nc>
  </rcc>
  <rcc rId="3569" sId="2">
    <nc r="G60" t="inlineStr">
      <is>
        <t xml:space="preserve">Искл из ДПКР по превышению СККР Сметы направлены в Департамент ЖКК и энергетики </t>
      </is>
    </nc>
  </rcc>
  <rcc rId="3570" sId="2">
    <nc r="G61" t="inlineStr">
      <is>
        <t xml:space="preserve">Искл из ДПКР по превышению СККР Сметы направлены в Департамент ЖКК и энергетики </t>
      </is>
    </nc>
  </rcc>
  <rcc rId="3571" sId="2">
    <nc r="G62" t="inlineStr">
      <is>
        <t xml:space="preserve">Искл из ДПКР по превышению СККР Сметы направлены в Департамент ЖКК и энергетики </t>
      </is>
    </nc>
  </rcc>
  <rcc rId="3572" sId="2">
    <nc r="G63" t="inlineStr">
      <is>
        <t xml:space="preserve">Искл из ДПКР по превышению СККР Сметы направлены в Департамент ЖКК и энергетики </t>
      </is>
    </nc>
  </rcc>
  <rcc rId="3573" sId="2">
    <nc r="G64" t="inlineStr">
      <is>
        <t xml:space="preserve">Искл из ДПКР по превышению СККР Сметы направлены в Департамент ЖКК и энергетики </t>
      </is>
    </nc>
  </rcc>
  <rcc rId="3574" sId="2">
    <nc r="G65" t="inlineStr">
      <is>
        <t xml:space="preserve">Искл из ДПКР по превышению СККР Сметы направлены в Департамент ЖКК и энергетики </t>
      </is>
    </nc>
  </rcc>
  <rcc rId="3575" sId="2">
    <nc r="G66" t="inlineStr">
      <is>
        <t xml:space="preserve">Искл из ДПКР по превышению СККР Сметы направлены в Департамент ЖКК и энергетики </t>
      </is>
    </nc>
  </rcc>
  <rcc rId="3576" sId="2">
    <nc r="G67" t="inlineStr">
      <is>
        <t xml:space="preserve">Искл из ДПКР по превышению СККР Сметы направлены в Департамент ЖКК и энергетики </t>
      </is>
    </nc>
  </rcc>
  <rcc rId="3577" sId="2">
    <nc r="G68" t="inlineStr">
      <is>
        <t xml:space="preserve">Искл из ДПКР по превышению СККР Сметы направлены в Департамент ЖКК и энергетики </t>
      </is>
    </nc>
  </rcc>
  <rcc rId="3578" sId="2">
    <nc r="G69" t="inlineStr">
      <is>
        <t xml:space="preserve">Искл из ДПКР по превышению СККР Сметы направлены в Департамент ЖКК и энергетики </t>
      </is>
    </nc>
  </rcc>
  <rcc rId="3579" sId="2">
    <nc r="G70" t="inlineStr">
      <is>
        <t xml:space="preserve">Искл из ДПКР по превышению СККР Сметы направлены в Департамент ЖКК и энергетики </t>
      </is>
    </nc>
  </rcc>
  <rcc rId="3580" sId="2">
    <nc r="G71" t="inlineStr">
      <is>
        <t xml:space="preserve">Искл из ДПКР по превышению СККР Сметы направлены в Департамент ЖКК и энергетики </t>
      </is>
    </nc>
  </rcc>
  <rcc rId="3581" sId="2">
    <nc r="G72" t="inlineStr">
      <is>
        <t xml:space="preserve">Искл из ДПКР по превышению СККР Сметы направлены в Департамент ЖКК и энергетики </t>
      </is>
    </nc>
  </rcc>
  <rcc rId="3582" sId="2">
    <nc r="G73" t="inlineStr">
      <is>
        <t xml:space="preserve">Искл из ДПКР по превышению СККР Сметы направлены в Департамент ЖКК и энергетики </t>
      </is>
    </nc>
  </rcc>
  <rcc rId="3583" sId="2">
    <nc r="G74" t="inlineStr">
      <is>
        <t xml:space="preserve">Искл из ДПКР по превышению СККР Сметы направлены в Департамент ЖКК и энергетики </t>
      </is>
    </nc>
  </rcc>
  <rcc rId="3584" sId="2" odxf="1" dxf="1">
    <nc r="G75" t="inlineStr">
      <is>
        <t xml:space="preserve">Искл из ДПКР по превышению СККР Сметы направлены в Департамент ЖКК и энергетики </t>
      </is>
    </nc>
    <odxf>
      <alignment vertical="top"/>
    </odxf>
    <ndxf>
      <alignment vertical="center"/>
    </ndxf>
  </rcc>
  <rcc rId="3585" sId="2" odxf="1" dxf="1">
    <nc r="G76" t="inlineStr">
      <is>
        <t xml:space="preserve">Искл из ДПКР по превышению СККР Сметы направлены в Департамент ЖКК и энергетики </t>
      </is>
    </nc>
    <odxf>
      <alignment vertical="top"/>
    </odxf>
    <ndxf>
      <alignment vertical="center"/>
    </ndxf>
  </rcc>
  <rcc rId="3586" sId="2">
    <nc r="G77" t="inlineStr">
      <is>
        <t xml:space="preserve">Искл из ДПКР по превышению СККР Сметы направлены в Департамент ЖКК и энергетики </t>
      </is>
    </nc>
  </rcc>
  <rcc rId="3587" sId="2" odxf="1" dxf="1">
    <nc r="G78" t="inlineStr">
      <is>
        <t xml:space="preserve">Искл из ДПКР по превышению СККР Сметы направлены в Департамент ЖКК и энергетики </t>
      </is>
    </nc>
    <odxf>
      <alignment vertical="top"/>
    </odxf>
    <ndxf>
      <alignment vertical="center"/>
    </ndxf>
  </rcc>
  <rcc rId="3588" sId="2">
    <nc r="G79" t="inlineStr">
      <is>
        <t xml:space="preserve">Искл из ДПКР по превышению СККР Сметы направлены в Департамент ЖКК и энергетики </t>
      </is>
    </nc>
  </rcc>
  <rcc rId="3589" sId="2">
    <nc r="G80" t="inlineStr">
      <is>
        <t xml:space="preserve">Искл из ДПКР по превышению СККР Сметы направлены в Департамент ЖКК и энергетики </t>
      </is>
    </nc>
  </rcc>
  <rcc rId="3590" sId="2">
    <nc r="G81" t="inlineStr">
      <is>
        <t xml:space="preserve">Искл из ДПКР по превышению СККР Сметы направлены в Департамент ЖКК и энергетики </t>
      </is>
    </nc>
  </rcc>
  <rcc rId="3591" sId="2">
    <nc r="G82" t="inlineStr">
      <is>
        <t xml:space="preserve">Искл из ДПКР по превышению СККР Сметы направлены в Департамент ЖКК и энергетики </t>
      </is>
    </nc>
  </rcc>
  <rcc rId="3592" sId="2">
    <nc r="G83" t="inlineStr">
      <is>
        <t xml:space="preserve">Искл из ДПКР по превышению СККР Сметы направлены в Департамент ЖКК и энергетики </t>
      </is>
    </nc>
  </rcc>
  <rcc rId="3593" sId="2">
    <nc r="G84" t="inlineStr">
      <is>
        <t xml:space="preserve">Искл из ДПКР по превышению СККР Сметы направлены в Департамент ЖКК и энергетики </t>
      </is>
    </nc>
  </rcc>
  <rcc rId="3594" sId="2">
    <nc r="G85" t="inlineStr">
      <is>
        <t xml:space="preserve">Искл из ДПКР по превышению СККР Сметы направлены в Департамент ЖКК и энергетики </t>
      </is>
    </nc>
  </rcc>
  <rcc rId="3595" sId="2">
    <nc r="G86" t="inlineStr">
      <is>
        <t xml:space="preserve">Искл из ДПКР по превышению СККР Сметы направлены в Департамент ЖКК и энергетики </t>
      </is>
    </nc>
  </rcc>
  <rcc rId="3596" sId="2">
    <nc r="G87" t="inlineStr">
      <is>
        <t xml:space="preserve">Искл из ДПКР по превышению СККР Сметы направлены в Департамент ЖКК и энергетики </t>
      </is>
    </nc>
  </rcc>
  <rcc rId="3597" sId="2">
    <nc r="G88" t="inlineStr">
      <is>
        <t xml:space="preserve">Искл из ДПКР по превышению СККР Сметы направлены в Департамент ЖКК и энергетики </t>
      </is>
    </nc>
  </rcc>
  <rcc rId="3598" sId="2">
    <nc r="G89" t="inlineStr">
      <is>
        <t xml:space="preserve">Искл из ДПКР по превышению СККР Сметы направлены в Департамент ЖКК и энергетики </t>
      </is>
    </nc>
  </rcc>
  <rcc rId="3599" sId="2">
    <nc r="G90" t="inlineStr">
      <is>
        <t xml:space="preserve">Искл из ДПКР по превышению СККР Сметы направлены в Департамент ЖКК и энергетики </t>
      </is>
    </nc>
  </rcc>
  <rcc rId="3600" sId="2">
    <nc r="G91" t="inlineStr">
      <is>
        <t xml:space="preserve">Искл из ДПКР по превышению СККР Сметы направлены в Департамент ЖКК и энергетики </t>
      </is>
    </nc>
  </rcc>
  <rcc rId="3601" sId="2">
    <nc r="G92" t="inlineStr">
      <is>
        <t xml:space="preserve">Искл из ДПКР по превышению СККР Сметы направлены в Департамент ЖКК и энергетики </t>
      </is>
    </nc>
  </rcc>
  <rcc rId="3602" sId="2">
    <nc r="G93" t="inlineStr">
      <is>
        <t xml:space="preserve">Искл из ДПКР по превышению СККР Сметы направлены в Департамент ЖКК и энергетики </t>
      </is>
    </nc>
  </rcc>
  <rcc rId="3603" sId="2">
    <nc r="G94" t="inlineStr">
      <is>
        <t xml:space="preserve">Искл из ДПКР по превышению СККР Сметы направлены в Департамент ЖКК и энергетики </t>
      </is>
    </nc>
  </rcc>
  <rcc rId="3604" sId="2">
    <nc r="G95" t="inlineStr">
      <is>
        <t xml:space="preserve">Искл из ДПКР по превышению СККР Сметы направлены в Департамент ЖКК и энергетики </t>
      </is>
    </nc>
  </rcc>
  <rcc rId="3605" sId="2">
    <nc r="G96" t="inlineStr">
      <is>
        <t xml:space="preserve">Искл из ДПКР по превышению СККР Сметы направлены в Департамент ЖКК и энергетики </t>
      </is>
    </nc>
  </rcc>
  <rcc rId="3606" sId="2">
    <nc r="G97" t="inlineStr">
      <is>
        <t xml:space="preserve">Искл из ДПКР по превышению СККР Сметы направлены в Департамент ЖКК и энергетики </t>
      </is>
    </nc>
  </rcc>
  <rcc rId="3607" sId="2">
    <nc r="G98" t="inlineStr">
      <is>
        <t xml:space="preserve">Искл из ДПКР по превышению СККР Сметы направлены в Департамент ЖКК и энергетики </t>
      </is>
    </nc>
  </rcc>
  <rcc rId="3608" sId="2">
    <nc r="G99" t="inlineStr">
      <is>
        <t xml:space="preserve">Искл из ДПКР по превышению СККР Сметы направлены в Департамент ЖКК и энергетики </t>
      </is>
    </nc>
  </rcc>
  <rcc rId="3609" sId="2">
    <nc r="G100" t="inlineStr">
      <is>
        <t xml:space="preserve">Искл из ДПКР по превышению СККР Сметы направлены в Департамент ЖКК и энергетики </t>
      </is>
    </nc>
  </rcc>
  <rcc rId="3610" sId="2">
    <nc r="G101" t="inlineStr">
      <is>
        <t xml:space="preserve">Искл из ДПКР по превышению СККР Сметы направлены в Департамент ЖКК и энергетики </t>
      </is>
    </nc>
  </rcc>
  <rcc rId="3611" sId="2">
    <nc r="G102" t="inlineStr">
      <is>
        <t xml:space="preserve">Искл из ДПКР по превышению СККР Сметы направлены в Департамент ЖКК и энергетики </t>
      </is>
    </nc>
  </rcc>
  <rcc rId="3612" sId="2">
    <nc r="G103" t="inlineStr">
      <is>
        <t xml:space="preserve">Искл из ДПКР по превышению СККР Сметы направлены в Департамент ЖКК и энергетики </t>
      </is>
    </nc>
  </rcc>
  <rcc rId="3613" sId="2">
    <nc r="G104" t="inlineStr">
      <is>
        <t xml:space="preserve">Искл из ДПКР по превышению СККР Сметы направлены в Департамент ЖКК и энергетики </t>
      </is>
    </nc>
  </rcc>
  <rcc rId="3614" sId="2">
    <nc r="G105" t="inlineStr">
      <is>
        <t xml:space="preserve">Искл из ДПКР по превышению СККР Сметы направлены в Департамент ЖКК и энергетики </t>
      </is>
    </nc>
  </rcc>
  <rcc rId="3615" sId="2">
    <nc r="G106" t="inlineStr">
      <is>
        <t xml:space="preserve">Искл из ДПКР по превышению СККР Сметы направлены в Департамент ЖКК и энергетики </t>
      </is>
    </nc>
  </rcc>
  <rcc rId="3616" sId="2">
    <nc r="G107" t="inlineStr">
      <is>
        <t xml:space="preserve">Искл из ДПКР по превышению СККР Сметы направлены в Департамент ЖКК и энергетики </t>
      </is>
    </nc>
  </rcc>
  <rcc rId="3617" sId="2">
    <nc r="G108" t="inlineStr">
      <is>
        <t xml:space="preserve">Искл из ДПКР по превышению СККР Сметы направлены в Департамент ЖКК и энергетики </t>
      </is>
    </nc>
  </rcc>
  <rcc rId="3618" sId="2">
    <nc r="G109" t="inlineStr">
      <is>
        <t xml:space="preserve">Искл из ДПКР по превышению СККР Сметы направлены в Департамент ЖКК и энергетики </t>
      </is>
    </nc>
  </rcc>
  <rcc rId="3619" sId="2">
    <nc r="G110" t="inlineStr">
      <is>
        <t xml:space="preserve">Искл из ДПКР по превышению СККР Сметы направлены в Департамент ЖКК и энергетики </t>
      </is>
    </nc>
  </rcc>
  <rcc rId="3620" sId="2">
    <nc r="G111" t="inlineStr">
      <is>
        <t xml:space="preserve">Искл из ДПКР по превышению СККР Сметы направлены в Департамент ЖКК и энергетики </t>
      </is>
    </nc>
  </rcc>
  <rcc rId="3621" sId="2">
    <nc r="A57">
      <v>55</v>
    </nc>
  </rcc>
  <rcc rId="3622" sId="2">
    <nc r="A58">
      <v>56</v>
    </nc>
  </rcc>
  <rcc rId="3623" sId="2">
    <nc r="A59">
      <v>57</v>
    </nc>
  </rcc>
  <rcc rId="3624" sId="2">
    <nc r="A60">
      <v>58</v>
    </nc>
  </rcc>
  <rcc rId="3625" sId="2">
    <nc r="A61">
      <v>59</v>
    </nc>
  </rcc>
  <rcc rId="3626" sId="2">
    <nc r="A62">
      <v>60</v>
    </nc>
  </rcc>
  <rcc rId="3627" sId="2">
    <nc r="A63">
      <v>61</v>
    </nc>
  </rcc>
  <rcc rId="3628" sId="2">
    <nc r="A64">
      <v>62</v>
    </nc>
  </rcc>
  <rcc rId="3629" sId="2">
    <nc r="A65">
      <v>63</v>
    </nc>
  </rcc>
  <rcc rId="3630" sId="2">
    <nc r="A66">
      <v>64</v>
    </nc>
  </rcc>
  <rcc rId="3631" sId="2">
    <nc r="A67">
      <v>65</v>
    </nc>
  </rcc>
  <rcc rId="3632" sId="2">
    <nc r="A68">
      <v>66</v>
    </nc>
  </rcc>
  <rcc rId="3633" sId="2">
    <nc r="A69">
      <v>67</v>
    </nc>
  </rcc>
  <rcc rId="3634" sId="2">
    <nc r="A70">
      <v>68</v>
    </nc>
  </rcc>
  <rcc rId="3635" sId="2">
    <nc r="A71">
      <v>69</v>
    </nc>
  </rcc>
  <rcc rId="3636" sId="2">
    <nc r="A72">
      <v>70</v>
    </nc>
  </rcc>
  <rcc rId="3637" sId="2">
    <nc r="A73">
      <v>71</v>
    </nc>
  </rcc>
  <rcc rId="3638" sId="2">
    <nc r="A74">
      <v>72</v>
    </nc>
  </rcc>
  <rcc rId="3639" sId="2">
    <nc r="A75">
      <v>73</v>
    </nc>
  </rcc>
  <rcc rId="3640" sId="2">
    <nc r="A76">
      <v>74</v>
    </nc>
  </rcc>
  <rcc rId="3641" sId="2">
    <nc r="A77">
      <v>75</v>
    </nc>
  </rcc>
  <rcc rId="3642" sId="2">
    <nc r="A78">
      <v>76</v>
    </nc>
  </rcc>
  <rcc rId="3643" sId="2">
    <nc r="A79">
      <v>77</v>
    </nc>
  </rcc>
  <rcc rId="3644" sId="2">
    <nc r="A80">
      <v>78</v>
    </nc>
  </rcc>
  <rcc rId="3645" sId="2">
    <nc r="A81">
      <v>79</v>
    </nc>
  </rcc>
  <rcc rId="3646" sId="2">
    <nc r="A82">
      <v>80</v>
    </nc>
  </rcc>
  <rcc rId="3647" sId="2">
    <nc r="A83">
      <v>81</v>
    </nc>
  </rcc>
  <rcc rId="3648" sId="2">
    <nc r="A84">
      <v>82</v>
    </nc>
  </rcc>
  <rcc rId="3649" sId="2">
    <nc r="A85">
      <v>83</v>
    </nc>
  </rcc>
  <rcc rId="3650" sId="2">
    <nc r="A86">
      <v>84</v>
    </nc>
  </rcc>
  <rcc rId="3651" sId="2">
    <nc r="A87">
      <v>85</v>
    </nc>
  </rcc>
  <rcc rId="3652" sId="2">
    <nc r="A88">
      <v>86</v>
    </nc>
  </rcc>
  <rcc rId="3653" sId="2">
    <nc r="A89">
      <v>87</v>
    </nc>
  </rcc>
  <rcc rId="3654" sId="2">
    <nc r="A90">
      <v>88</v>
    </nc>
  </rcc>
  <rcc rId="3655" sId="2">
    <nc r="A91">
      <v>89</v>
    </nc>
  </rcc>
  <rcc rId="3656" sId="2">
    <nc r="A92">
      <v>90</v>
    </nc>
  </rcc>
  <rcc rId="3657" sId="2">
    <nc r="A93">
      <v>91</v>
    </nc>
  </rcc>
  <rcc rId="3658" sId="2">
    <nc r="A94">
      <v>92</v>
    </nc>
  </rcc>
  <rcc rId="3659" sId="2">
    <nc r="A95">
      <v>93</v>
    </nc>
  </rcc>
  <rcc rId="3660" sId="2">
    <nc r="A96">
      <v>94</v>
    </nc>
  </rcc>
  <rcc rId="3661" sId="2">
    <nc r="A97">
      <v>95</v>
    </nc>
  </rcc>
  <rcc rId="3662" sId="2">
    <nc r="A98">
      <v>96</v>
    </nc>
  </rcc>
  <rcc rId="3663" sId="2">
    <nc r="A99">
      <v>97</v>
    </nc>
  </rcc>
  <rcc rId="3664" sId="2">
    <nc r="A100">
      <v>98</v>
    </nc>
  </rcc>
  <rcc rId="3665" sId="2">
    <nc r="A101">
      <v>99</v>
    </nc>
  </rcc>
  <rcc rId="3666" sId="2">
    <nc r="A102">
      <v>100</v>
    </nc>
  </rcc>
  <rcc rId="3667" sId="2">
    <nc r="A103">
      <v>101</v>
    </nc>
  </rcc>
  <rcc rId="3668" sId="2">
    <nc r="A104">
      <v>102</v>
    </nc>
  </rcc>
  <rcc rId="3669" sId="2">
    <nc r="A105">
      <v>103</v>
    </nc>
  </rcc>
  <rcc rId="3670" sId="2">
    <nc r="A106">
      <v>104</v>
    </nc>
  </rcc>
  <rcc rId="3671" sId="2">
    <nc r="A107">
      <v>105</v>
    </nc>
  </rcc>
  <rcc rId="3672" sId="2">
    <nc r="A108">
      <v>106</v>
    </nc>
  </rcc>
  <rcc rId="3673" sId="2">
    <nc r="A109">
      <v>107</v>
    </nc>
  </rcc>
  <rcc rId="3674" sId="2">
    <nc r="A110">
      <v>108</v>
    </nc>
  </rcc>
  <rcc rId="3675" sId="2">
    <nc r="A111">
      <v>109</v>
    </nc>
  </rcc>
  <rcc rId="3676" sId="2">
    <nc r="A112">
      <v>110</v>
    </nc>
  </rcc>
  <rcc rId="3677" sId="2">
    <nc r="A113">
      <v>111</v>
    </nc>
  </rcc>
  <rcc rId="3678" sId="2">
    <nc r="A114">
      <v>112</v>
    </nc>
  </rcc>
  <rcc rId="3679" sId="2">
    <nc r="A115">
      <v>113</v>
    </nc>
  </rcc>
  <rcc rId="3680" sId="2">
    <nc r="A116">
      <v>114</v>
    </nc>
  </rcc>
  <rcc rId="3681" sId="2">
    <nc r="A117">
      <v>115</v>
    </nc>
  </rcc>
  <rcc rId="3682" sId="2">
    <nc r="A118">
      <v>116</v>
    </nc>
  </rcc>
  <rcc rId="3683" sId="2">
    <nc r="A119">
      <v>117</v>
    </nc>
  </rcc>
  <rcc rId="3684" sId="2">
    <nc r="A120">
      <v>118</v>
    </nc>
  </rcc>
  <rcc rId="3685" sId="2">
    <nc r="A121">
      <v>119</v>
    </nc>
  </rcc>
  <rcc rId="3686" sId="2">
    <nc r="A122">
      <v>120</v>
    </nc>
  </rcc>
  <rcc rId="3687" sId="2">
    <nc r="A123">
      <v>121</v>
    </nc>
  </rcc>
  <rcc rId="3688" sId="2">
    <nc r="A124">
      <v>122</v>
    </nc>
  </rcc>
  <rcc rId="3689" sId="2">
    <nc r="A125">
      <v>123</v>
    </nc>
  </rcc>
  <rcc rId="3690" sId="2">
    <nc r="A126">
      <v>124</v>
    </nc>
  </rcc>
  <rcc rId="3691" sId="2">
    <nc r="A127">
      <v>125</v>
    </nc>
  </rcc>
  <rcc rId="3692" sId="2">
    <nc r="A128">
      <v>126</v>
    </nc>
  </rcc>
  <rcc rId="3693" sId="2">
    <nc r="A129">
      <v>127</v>
    </nc>
  </rcc>
  <rcc rId="3694" sId="2">
    <nc r="A130">
      <v>128</v>
    </nc>
  </rcc>
  <rcc rId="3695" sId="2">
    <nc r="A131">
      <v>129</v>
    </nc>
  </rcc>
  <rcc rId="3696" sId="2">
    <nc r="A132">
      <v>130</v>
    </nc>
  </rcc>
  <rcc rId="3697" sId="2">
    <nc r="A133">
      <v>131</v>
    </nc>
  </rcc>
  <rcc rId="3698" sId="2">
    <nc r="A134">
      <v>132</v>
    </nc>
  </rcc>
  <rcc rId="3699" sId="2">
    <nc r="A135">
      <v>133</v>
    </nc>
  </rcc>
  <rcc rId="3700" sId="2">
    <nc r="A136">
      <v>134</v>
    </nc>
  </rcc>
  <rcc rId="3701" sId="2">
    <nc r="A137">
      <v>135</v>
    </nc>
  </rcc>
  <rcc rId="3702" sId="2">
    <nc r="A138">
      <v>136</v>
    </nc>
  </rcc>
  <rcc rId="3703" sId="2">
    <nc r="A139">
      <v>137</v>
    </nc>
  </rcc>
  <rcc rId="3704" sId="2">
    <nc r="A140">
      <v>138</v>
    </nc>
  </rcc>
  <rcc rId="3705" sId="2">
    <nc r="A141">
      <v>139</v>
    </nc>
  </rcc>
  <rcc rId="3706" sId="2">
    <nc r="A142">
      <v>140</v>
    </nc>
  </rcc>
  <rcc rId="3707" sId="2">
    <nc r="A143">
      <v>141</v>
    </nc>
  </rcc>
  <rcc rId="3708" sId="2">
    <nc r="A144">
      <v>142</v>
    </nc>
  </rcc>
  <rcc rId="3709" sId="2">
    <nc r="A145">
      <v>143</v>
    </nc>
  </rcc>
  <rcc rId="3710" sId="2">
    <nc r="A146">
      <v>144</v>
    </nc>
  </rcc>
  <rcc rId="3711" sId="2">
    <nc r="A147">
      <v>145</v>
    </nc>
  </rcc>
  <rcc rId="3712" sId="2">
    <nc r="A148">
      <v>146</v>
    </nc>
  </rcc>
  <rcc rId="3713" sId="2">
    <nc r="A149">
      <v>147</v>
    </nc>
  </rcc>
  <rcc rId="3714" sId="2">
    <nc r="A150">
      <v>148</v>
    </nc>
  </rcc>
  <rcc rId="3715" sId="2">
    <nc r="A151">
      <v>149</v>
    </nc>
  </rcc>
  <rcc rId="3716" sId="2">
    <nc r="A152">
      <v>150</v>
    </nc>
  </rcc>
  <rcc rId="3717" sId="2">
    <nc r="A153">
      <v>151</v>
    </nc>
  </rcc>
  <rcc rId="3718" sId="2">
    <nc r="A154">
      <v>152</v>
    </nc>
  </rcc>
  <rcc rId="3719" sId="2">
    <nc r="A155">
      <v>153</v>
    </nc>
  </rcc>
  <rcc rId="3720" sId="2">
    <nc r="A156">
      <v>154</v>
    </nc>
  </rcc>
  <rcc rId="3721" sId="2">
    <nc r="A157">
      <v>155</v>
    </nc>
  </rcc>
  <rcc rId="3722" sId="2">
    <nc r="A158">
      <v>156</v>
    </nc>
  </rcc>
  <rcc rId="3723" sId="2">
    <nc r="A159">
      <v>157</v>
    </nc>
  </rcc>
  <rcc rId="3724" sId="2">
    <nc r="A160">
      <v>158</v>
    </nc>
  </rcc>
  <rcc rId="3725" sId="2">
    <nc r="A161">
      <v>159</v>
    </nc>
  </rcc>
  <rcc rId="3726" sId="2">
    <nc r="A162">
      <v>160</v>
    </nc>
  </rcc>
  <rcc rId="3727" sId="2">
    <nc r="A163">
      <v>161</v>
    </nc>
  </rcc>
  <rcc rId="3728" sId="2">
    <nc r="A164">
      <v>162</v>
    </nc>
  </rcc>
  <rcc rId="3729" sId="2">
    <nc r="A165">
      <v>163</v>
    </nc>
  </rcc>
  <rcc rId="3730" sId="2">
    <nc r="A166">
      <v>164</v>
    </nc>
  </rcc>
  <rcc rId="3731" sId="2">
    <nc r="A167">
      <v>165</v>
    </nc>
  </rcc>
  <rcc rId="3732" sId="2">
    <nc r="A168">
      <v>166</v>
    </nc>
  </rcc>
  <rcc rId="3733" sId="2">
    <nc r="A169">
      <v>167</v>
    </nc>
  </rcc>
  <rcc rId="3734" sId="2">
    <nc r="A170">
      <v>168</v>
    </nc>
  </rcc>
  <rcc rId="3735" sId="2">
    <nc r="A171">
      <v>169</v>
    </nc>
  </rcc>
  <rcc rId="3736" sId="2">
    <nc r="A172">
      <v>170</v>
    </nc>
  </rcc>
  <rcc rId="3737" sId="2">
    <nc r="A173">
      <v>171</v>
    </nc>
  </rcc>
  <rcc rId="3738" sId="2">
    <nc r="A174">
      <v>172</v>
    </nc>
  </rcc>
  <rcc rId="3739" sId="2">
    <nc r="A175">
      <v>173</v>
    </nc>
  </rcc>
  <rcc rId="3740" sId="2">
    <nc r="A176">
      <v>174</v>
    </nc>
  </rcc>
  <rcc rId="3741" sId="2">
    <nc r="A177">
      <v>175</v>
    </nc>
  </rcc>
  <rcc rId="3742" sId="2">
    <nc r="A178">
      <v>176</v>
    </nc>
  </rcc>
  <rrc rId="3743" sId="2" ref="A112:XFD112" action="deleteRow">
    <rfmt sheetId="2" xfDxf="1" sqref="A112:XFD112" start="0" length="0"/>
    <rcc rId="0" sId="2" dxf="1">
      <nc r="A112">
        <v>110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4" sId="2" ref="A112:XFD112" action="deleteRow">
    <rfmt sheetId="2" xfDxf="1" sqref="A112:XFD112" start="0" length="0"/>
    <rcc rId="0" sId="2" dxf="1">
      <nc r="A112">
        <v>111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5" sId="2" ref="A112:XFD112" action="deleteRow">
    <rfmt sheetId="2" xfDxf="1" sqref="A112:XFD112" start="0" length="0"/>
    <rcc rId="0" sId="2" dxf="1">
      <nc r="A112">
        <v>112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6" sId="2" ref="A112:XFD112" action="deleteRow">
    <rfmt sheetId="2" xfDxf="1" sqref="A112:XFD112" start="0" length="0"/>
    <rcc rId="0" sId="2" dxf="1">
      <nc r="A112">
        <v>113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7" sId="2" ref="A112:XFD112" action="deleteRow">
    <rfmt sheetId="2" xfDxf="1" sqref="A112:XFD112" start="0" length="0"/>
    <rcc rId="0" sId="2" dxf="1">
      <nc r="A112">
        <v>114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8" sId="2" ref="A112:XFD112" action="deleteRow">
    <rfmt sheetId="2" xfDxf="1" sqref="A112:XFD112" start="0" length="0"/>
    <rcc rId="0" sId="2" dxf="1">
      <nc r="A112">
        <v>115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9" sId="2" ref="A112:XFD112" action="deleteRow">
    <rfmt sheetId="2" xfDxf="1" sqref="A112:XFD112" start="0" length="0"/>
    <rcc rId="0" sId="2" dxf="1">
      <nc r="A112">
        <v>116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0" sId="2" ref="A112:XFD112" action="deleteRow">
    <rfmt sheetId="2" xfDxf="1" sqref="A112:XFD112" start="0" length="0"/>
    <rcc rId="0" sId="2" dxf="1">
      <nc r="A112">
        <v>117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1" sId="2" ref="A112:XFD112" action="deleteRow">
    <rfmt sheetId="2" xfDxf="1" sqref="A112:XFD112" start="0" length="0"/>
    <rcc rId="0" sId="2" dxf="1">
      <nc r="A112">
        <v>118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2" sId="2" ref="A112:XFD112" action="deleteRow">
    <rfmt sheetId="2" xfDxf="1" sqref="A112:XFD112" start="0" length="0"/>
    <rcc rId="0" sId="2" dxf="1">
      <nc r="A112">
        <v>119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3" sId="2" ref="A112:XFD112" action="deleteRow">
    <rfmt sheetId="2" xfDxf="1" sqref="A112:XFD112" start="0" length="0"/>
    <rcc rId="0" sId="2" dxf="1">
      <nc r="A112">
        <v>120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4" sId="2" ref="A112:XFD112" action="deleteRow">
    <rfmt sheetId="2" xfDxf="1" sqref="A112:XFD112" start="0" length="0"/>
    <rcc rId="0" sId="2" dxf="1">
      <nc r="A112">
        <v>121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5" sId="2" ref="A112:XFD112" action="deleteRow">
    <rfmt sheetId="2" xfDxf="1" sqref="A112:XFD112" start="0" length="0"/>
    <rcc rId="0" sId="2" dxf="1">
      <nc r="A112">
        <v>122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6" sId="2" ref="A112:XFD112" action="deleteRow">
    <rfmt sheetId="2" xfDxf="1" sqref="A112:XFD112" start="0" length="0"/>
    <rcc rId="0" sId="2" dxf="1">
      <nc r="A112">
        <v>123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7" sId="2" ref="A112:XFD112" action="deleteRow">
    <rfmt sheetId="2" xfDxf="1" sqref="A112:XFD112" start="0" length="0"/>
    <rcc rId="0" sId="2" dxf="1">
      <nc r="A112">
        <v>124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8" sId="2" ref="A112:XFD112" action="deleteRow">
    <rfmt sheetId="2" xfDxf="1" sqref="A112:XFD112" start="0" length="0"/>
    <rcc rId="0" sId="2" dxf="1">
      <nc r="A112">
        <v>125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9" sId="2" ref="A112:XFD112" action="deleteRow">
    <rfmt sheetId="2" xfDxf="1" sqref="A112:XFD112" start="0" length="0"/>
    <rcc rId="0" sId="2" dxf="1">
      <nc r="A112">
        <v>126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0" sId="2" ref="A112:XFD112" action="deleteRow">
    <rfmt sheetId="2" xfDxf="1" sqref="A112:XFD112" start="0" length="0"/>
    <rcc rId="0" sId="2" dxf="1">
      <nc r="A112">
        <v>127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1" sId="2" ref="A112:XFD112" action="deleteRow">
    <rfmt sheetId="2" xfDxf="1" sqref="A112:XFD112" start="0" length="0"/>
    <rcc rId="0" sId="2" dxf="1">
      <nc r="A112">
        <v>128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2" sId="2" ref="A112:XFD112" action="deleteRow">
    <rfmt sheetId="2" xfDxf="1" sqref="A112:XFD112" start="0" length="0"/>
    <rcc rId="0" sId="2" dxf="1">
      <nc r="A112">
        <v>129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3" sId="2" ref="A112:XFD112" action="deleteRow">
    <rfmt sheetId="2" xfDxf="1" sqref="A112:XFD112" start="0" length="0"/>
    <rcc rId="0" sId="2" dxf="1">
      <nc r="A112">
        <v>130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4" sId="2" ref="A112:XFD112" action="deleteRow">
    <rfmt sheetId="2" xfDxf="1" sqref="A112:XFD112" start="0" length="0"/>
    <rcc rId="0" sId="2" dxf="1">
      <nc r="A112">
        <v>131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5" sId="2" ref="A112:XFD112" action="deleteRow">
    <rfmt sheetId="2" xfDxf="1" sqref="A112:XFD112" start="0" length="0"/>
    <rcc rId="0" sId="2" dxf="1">
      <nc r="A112">
        <v>132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6" sId="2" ref="A112:XFD112" action="deleteRow">
    <rfmt sheetId="2" xfDxf="1" sqref="A112:XFD112" start="0" length="0"/>
    <rcc rId="0" sId="2" dxf="1">
      <nc r="A112">
        <v>133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7" sId="2" ref="A112:XFD112" action="deleteRow">
    <rfmt sheetId="2" xfDxf="1" sqref="A112:XFD112" start="0" length="0"/>
    <rcc rId="0" sId="2" dxf="1">
      <nc r="A112">
        <v>134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8" sId="2" ref="A112:XFD112" action="deleteRow">
    <rfmt sheetId="2" xfDxf="1" sqref="A112:XFD112" start="0" length="0"/>
    <rcc rId="0" sId="2" dxf="1">
      <nc r="A112">
        <v>135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9" sId="2" ref="A112:XFD112" action="deleteRow">
    <rfmt sheetId="2" xfDxf="1" sqref="A112:XFD112" start="0" length="0"/>
    <rcc rId="0" sId="2" dxf="1">
      <nc r="A112">
        <v>136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0" sId="2" ref="A112:XFD112" action="deleteRow">
    <rfmt sheetId="2" xfDxf="1" sqref="A112:XFD112" start="0" length="0"/>
    <rcc rId="0" sId="2" dxf="1">
      <nc r="A112">
        <v>137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1" sId="2" ref="A112:XFD112" action="deleteRow">
    <rfmt sheetId="2" xfDxf="1" sqref="A112:XFD112" start="0" length="0"/>
    <rcc rId="0" sId="2" dxf="1">
      <nc r="A112">
        <v>138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2" sId="2" ref="A112:XFD112" action="deleteRow">
    <rfmt sheetId="2" xfDxf="1" sqref="A112:XFD112" start="0" length="0"/>
    <rcc rId="0" sId="2" dxf="1">
      <nc r="A112">
        <v>139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3" sId="2" ref="A112:XFD112" action="deleteRow">
    <rfmt sheetId="2" xfDxf="1" sqref="A112:XFD112" start="0" length="0"/>
    <rcc rId="0" sId="2" dxf="1">
      <nc r="A112">
        <v>140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4" sId="2" ref="A112:XFD112" action="deleteRow">
    <rfmt sheetId="2" xfDxf="1" sqref="A112:XFD112" start="0" length="0"/>
    <rcc rId="0" sId="2" dxf="1">
      <nc r="A112">
        <v>141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5" sId="2" ref="A112:XFD112" action="deleteRow">
    <rfmt sheetId="2" xfDxf="1" sqref="A112:XFD112" start="0" length="0"/>
    <rcc rId="0" sId="2" dxf="1">
      <nc r="A112">
        <v>142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6" sId="2" ref="A112:XFD112" action="deleteRow">
    <rfmt sheetId="2" xfDxf="1" sqref="A112:XFD112" start="0" length="0"/>
    <rcc rId="0" sId="2" dxf="1">
      <nc r="A112">
        <v>143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7" sId="2" ref="A112:XFD112" action="deleteRow">
    <rfmt sheetId="2" xfDxf="1" sqref="A112:XFD112" start="0" length="0"/>
    <rcc rId="0" sId="2" dxf="1">
      <nc r="A112">
        <v>144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8" sId="2" ref="A112:XFD112" action="deleteRow">
    <rfmt sheetId="2" xfDxf="1" sqref="A112:XFD112" start="0" length="0"/>
    <rcc rId="0" sId="2" dxf="1">
      <nc r="A112">
        <v>145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9" sId="2" ref="A112:XFD112" action="deleteRow">
    <rfmt sheetId="2" xfDxf="1" sqref="A112:XFD112" start="0" length="0"/>
    <rcc rId="0" sId="2" dxf="1">
      <nc r="A112">
        <v>146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0" sId="2" ref="A112:XFD112" action="deleteRow">
    <rfmt sheetId="2" xfDxf="1" sqref="A112:XFD112" start="0" length="0"/>
    <rcc rId="0" sId="2" dxf="1">
      <nc r="A112">
        <v>147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1" sId="2" ref="A112:XFD112" action="deleteRow">
    <rfmt sheetId="2" xfDxf="1" sqref="A112:XFD112" start="0" length="0"/>
    <rcc rId="0" sId="2" dxf="1">
      <nc r="A112">
        <v>148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2" sId="2" ref="A112:XFD112" action="deleteRow">
    <rfmt sheetId="2" xfDxf="1" sqref="A112:XFD112" start="0" length="0"/>
    <rcc rId="0" sId="2" dxf="1">
      <nc r="A112">
        <v>149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3" sId="2" ref="A112:XFD112" action="deleteRow">
    <rfmt sheetId="2" xfDxf="1" sqref="A112:XFD112" start="0" length="0"/>
    <rcc rId="0" sId="2" dxf="1">
      <nc r="A112">
        <v>150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4" sId="2" ref="A112:XFD112" action="deleteRow">
    <rfmt sheetId="2" xfDxf="1" sqref="A112:XFD112" start="0" length="0"/>
    <rcc rId="0" sId="2" dxf="1">
      <nc r="A112">
        <v>151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5" sId="2" ref="A112:XFD112" action="deleteRow">
    <rfmt sheetId="2" xfDxf="1" sqref="A112:XFD112" start="0" length="0"/>
    <rcc rId="0" sId="2" dxf="1">
      <nc r="A112">
        <v>152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6" sId="2" ref="A112:XFD112" action="deleteRow">
    <rfmt sheetId="2" xfDxf="1" sqref="A112:XFD112" start="0" length="0"/>
    <rcc rId="0" sId="2" dxf="1">
      <nc r="A112">
        <v>153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7" sId="2" ref="A112:XFD112" action="deleteRow">
    <rfmt sheetId="2" xfDxf="1" sqref="A112:XFD112" start="0" length="0"/>
    <rcc rId="0" sId="2" dxf="1">
      <nc r="A112">
        <v>154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8" sId="2" ref="A112:XFD112" action="deleteRow">
    <rfmt sheetId="2" xfDxf="1" sqref="A112:XFD112" start="0" length="0"/>
    <rcc rId="0" sId="2" dxf="1">
      <nc r="A112">
        <v>155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9" sId="2" ref="A112:XFD112" action="deleteRow">
    <rfmt sheetId="2" xfDxf="1" sqref="A112:XFD112" start="0" length="0"/>
    <rcc rId="0" sId="2" dxf="1">
      <nc r="A112">
        <v>156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0" sId="2" ref="A112:XFD112" action="deleteRow">
    <rfmt sheetId="2" xfDxf="1" sqref="A112:XFD112" start="0" length="0"/>
    <rcc rId="0" sId="2" dxf="1">
      <nc r="A112">
        <v>157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1" sId="2" ref="A112:XFD112" action="deleteRow">
    <rfmt sheetId="2" xfDxf="1" sqref="A112:XFD112" start="0" length="0"/>
    <rcc rId="0" sId="2" dxf="1">
      <nc r="A112">
        <v>158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2" sId="2" ref="A112:XFD112" action="deleteRow">
    <rfmt sheetId="2" xfDxf="1" sqref="A112:XFD112" start="0" length="0"/>
    <rcc rId="0" sId="2" dxf="1">
      <nc r="A112">
        <v>159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3" sId="2" ref="A112:XFD112" action="deleteRow">
    <rfmt sheetId="2" xfDxf="1" sqref="A112:XFD112" start="0" length="0"/>
    <rcc rId="0" sId="2" dxf="1">
      <nc r="A112">
        <v>160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4" sId="2" ref="A112:XFD112" action="deleteRow">
    <rfmt sheetId="2" xfDxf="1" sqref="A112:XFD112" start="0" length="0"/>
    <rcc rId="0" sId="2" dxf="1">
      <nc r="A112">
        <v>161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5" sId="2" ref="A112:XFD112" action="deleteRow">
    <rfmt sheetId="2" xfDxf="1" sqref="A112:XFD112" start="0" length="0"/>
    <rcc rId="0" sId="2" dxf="1">
      <nc r="A112">
        <v>162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6" sId="2" ref="A112:XFD112" action="deleteRow">
    <rfmt sheetId="2" xfDxf="1" sqref="A112:XFD112" start="0" length="0"/>
    <rcc rId="0" sId="2" dxf="1">
      <nc r="A112">
        <v>163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7" sId="2" ref="A112:XFD112" action="deleteRow">
    <rfmt sheetId="2" xfDxf="1" sqref="A112:XFD112" start="0" length="0"/>
    <rcc rId="0" sId="2" dxf="1">
      <nc r="A112">
        <v>164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8" sId="2" ref="A112:XFD112" action="deleteRow">
    <rfmt sheetId="2" xfDxf="1" sqref="A112:XFD112" start="0" length="0"/>
    <rcc rId="0" sId="2" dxf="1">
      <nc r="A112">
        <v>165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9" sId="2" ref="A112:XFD112" action="deleteRow">
    <rfmt sheetId="2" xfDxf="1" sqref="A112:XFD112" start="0" length="0"/>
    <rcc rId="0" sId="2" dxf="1">
      <nc r="A112">
        <v>166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0" sId="2" ref="A112:XFD112" action="deleteRow">
    <rfmt sheetId="2" xfDxf="1" sqref="A112:XFD112" start="0" length="0"/>
    <rcc rId="0" sId="2" dxf="1">
      <nc r="A112">
        <v>167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1" sId="2" ref="A112:XFD112" action="deleteRow">
    <rfmt sheetId="2" xfDxf="1" sqref="A112:XFD112" start="0" length="0"/>
    <rcc rId="0" sId="2" dxf="1">
      <nc r="A112">
        <v>168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2" sId="2" ref="A112:XFD112" action="deleteRow">
    <rfmt sheetId="2" xfDxf="1" sqref="A112:XFD112" start="0" length="0"/>
    <rcc rId="0" sId="2" dxf="1">
      <nc r="A112">
        <v>169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numFmt numFmtId="4" formatCode="#,##0.0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3" sId="2" ref="A112:XFD112" action="deleteRow">
    <rfmt sheetId="2" xfDxf="1" sqref="A112:XFD112" start="0" length="0"/>
    <rcc rId="0" sId="2" dxf="1">
      <nc r="A112">
        <v>170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numFmt numFmtId="4" formatCode="#,##0.0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4" sId="2" ref="A112:XFD112" action="deleteRow">
    <rfmt sheetId="2" xfDxf="1" sqref="A112:XFD112" start="0" length="0"/>
    <rcc rId="0" sId="2" dxf="1">
      <nc r="A112">
        <v>171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5" sId="2" ref="A112:XFD112" action="deleteRow">
    <undo index="65535" exp="area" ref3D="1" dr="$A$2:$G$112" dn="Z_DF619A4D_D07A_4655_AD55_D355C2D695E2_.wvu.FilterData" sId="2"/>
    <undo index="65535" exp="area" ref3D="1" dr="$A$2:$G$112" dn="Z_674398AD_6A55_49A8_8025_B33E81AC13E6_.wvu.FilterData" sId="2"/>
    <undo index="65535" exp="area" ref3D="1" dr="$A$2:$G$112" dn="Z_8017AB8B_30BE_4C44_82DE_482769E95479_.wvu.FilterData" sId="2"/>
    <rfmt sheetId="2" xfDxf="1" sqref="A112:XFD112" start="0" length="0"/>
    <rcc rId="0" sId="2" dxf="1">
      <nc r="A112">
        <v>172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6" sId="2" ref="A112:XFD112" action="deleteRow">
    <rfmt sheetId="2" xfDxf="1" sqref="A112:XFD112" start="0" length="0"/>
    <rcc rId="0" sId="2" dxf="1">
      <nc r="A112">
        <v>173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7" sId="2" ref="A112:XFD112" action="deleteRow">
    <rfmt sheetId="2" xfDxf="1" sqref="A112:XFD112" start="0" length="0"/>
    <rcc rId="0" sId="2" dxf="1">
      <nc r="A112">
        <v>174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8" sId="2" ref="A112:XFD112" action="deleteRow">
    <rfmt sheetId="2" xfDxf="1" sqref="A112:XFD112" start="0" length="0"/>
    <rcc rId="0" sId="2" dxf="1">
      <nc r="A112">
        <v>175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9" sId="2" ref="A112:XFD112" action="deleteRow">
    <undo index="65535" exp="area" ref3D="1" dr="$A$2:$G$112" dn="Z_A299C84D_C097_439E_954D_685D90CA46C9_.wvu.FilterData" sId="2"/>
    <undo index="65535" exp="area" ref3D="1" dr="$A$2:$G$112" dn="Z_9595E341_47B0_4869_BE47_43740FED65BC_.wvu.FilterData" sId="2"/>
    <undo index="65535" exp="area" ref3D="1" dr="$A$2:$G$112" dn="Z_C2BC3CC9_5A33_4838_B0C9_765C41E09E42_.wvu.FilterData" sId="2"/>
    <undo index="65535" exp="area" ref3D="1" dr="$A$2:$G$112" dn="Z_9A943439_F664_43C2_949A_487E1A5DB2A1_.wvu.FilterData" sId="2"/>
    <undo index="65535" exp="area" ref3D="1" dr="$A$2:$G$112" dn="Z_588C31BA_C36B_4B9E_AE8B_D926F1C5CA78_.wvu.FilterData" sId="2"/>
    <undo index="65535" exp="area" ref3D="1" dr="$A$2:$G$112" dn="Z_5AF1C929_AA71_49F6_BE7C_88182D0A7C08_.wvu.FilterData" sId="2"/>
    <undo index="65535" exp="area" ref3D="1" dr="$A$2:$G$112" dn="Z_16CA92FC_9731_4543_9E6C_C0A89B8F793A_.wvu.FilterData" sId="2"/>
    <undo index="65535" exp="area" ref3D="1" dr="$A$2:$G$112" dn="Z_03EE7CC4_776E_44B3_8053_3C3B2834CB32_.wvu.FilterData" sId="2"/>
    <undo index="65535" exp="area" ref3D="1" dr="$A$2:$G$112" dn="_ФильтрБазыДанных" sId="2"/>
    <rfmt sheetId="2" xfDxf="1" sqref="A112:XFD112" start="0" length="0"/>
    <rcc rId="0" sId="2" dxf="1">
      <nc r="A112">
        <v>176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2" start="0" length="0">
      <dxf>
        <font>
          <sz val="11"/>
          <color theme="1"/>
          <name val="Times New Roman"/>
          <family val="1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810" sId="1">
    <oc r="A679">
      <v>633</v>
    </oc>
    <nc r="A679">
      <v>632</v>
    </nc>
  </rcc>
  <rcc rId="3811" sId="1">
    <oc r="A680">
      <v>634</v>
    </oc>
    <nc r="A680">
      <v>633</v>
    </nc>
  </rcc>
  <rcc rId="3812" sId="1">
    <oc r="A681">
      <v>635</v>
    </oc>
    <nc r="A681">
      <v>634</v>
    </nc>
  </rcc>
  <rcc rId="3813" sId="1">
    <oc r="A682">
      <v>636</v>
    </oc>
    <nc r="A682">
      <v>635</v>
    </nc>
  </rcc>
  <rcc rId="3814" sId="1">
    <oc r="A683">
      <v>638</v>
    </oc>
    <nc r="A683">
      <v>636</v>
    </nc>
  </rcc>
  <rcc rId="3815" sId="1">
    <oc r="A684">
      <v>639</v>
    </oc>
    <nc r="A684">
      <v>637</v>
    </nc>
  </rcc>
  <rcc rId="3816" sId="1">
    <oc r="A685">
      <v>640</v>
    </oc>
    <nc r="A685">
      <v>638</v>
    </nc>
  </rcc>
  <rcc rId="3817" sId="1">
    <oc r="A686">
      <v>642</v>
    </oc>
    <nc r="A686">
      <v>639</v>
    </nc>
  </rcc>
  <rcc rId="3818" sId="1">
    <oc r="A687">
      <v>643</v>
    </oc>
    <nc r="A687">
      <v>640</v>
    </nc>
  </rcc>
  <rcc rId="3819" sId="1">
    <oc r="A688">
      <v>644</v>
    </oc>
    <nc r="A688">
      <v>641</v>
    </nc>
  </rcc>
  <rcc rId="3820" sId="1">
    <oc r="A689">
      <v>645</v>
    </oc>
    <nc r="A689">
      <v>642</v>
    </nc>
  </rcc>
  <rcc rId="3821" sId="1">
    <oc r="A690">
      <v>648</v>
    </oc>
    <nc r="A690">
      <v>643</v>
    </nc>
  </rcc>
  <rcc rId="3822" sId="1">
    <oc r="A691">
      <v>649</v>
    </oc>
    <nc r="A691">
      <v>644</v>
    </nc>
  </rcc>
  <rcc rId="3823" sId="1">
    <oc r="A692">
      <v>650</v>
    </oc>
    <nc r="A692">
      <v>645</v>
    </nc>
  </rcc>
  <rcc rId="3824" sId="1">
    <oc r="A693">
      <v>651</v>
    </oc>
    <nc r="A693">
      <v>646</v>
    </nc>
  </rcc>
  <rcc rId="3825" sId="1">
    <oc r="A694">
      <v>652</v>
    </oc>
    <nc r="A694">
      <v>647</v>
    </nc>
  </rcc>
  <rcc rId="3826" sId="1">
    <oc r="A695">
      <v>654</v>
    </oc>
    <nc r="A695">
      <v>648</v>
    </nc>
  </rcc>
  <rcc rId="3827" sId="1">
    <oc r="A696">
      <v>655</v>
    </oc>
    <nc r="A696">
      <v>649</v>
    </nc>
  </rcc>
  <rcc rId="3828" sId="1">
    <oc r="A697">
      <v>656</v>
    </oc>
    <nc r="A697">
      <v>650</v>
    </nc>
  </rcc>
  <rcc rId="3829" sId="1">
    <oc r="A698">
      <v>657</v>
    </oc>
    <nc r="A698">
      <v>651</v>
    </nc>
  </rcc>
  <rcc rId="3830" sId="1">
    <oc r="A699">
      <v>658</v>
    </oc>
    <nc r="A699">
      <v>652</v>
    </nc>
  </rcc>
  <rcc rId="3831" sId="1">
    <oc r="A700">
      <v>660</v>
    </oc>
    <nc r="A700">
      <v>653</v>
    </nc>
  </rcc>
  <rcc rId="3832" sId="1">
    <oc r="A701">
      <v>661</v>
    </oc>
    <nc r="A701">
      <v>654</v>
    </nc>
  </rcc>
  <rcc rId="3833" sId="1">
    <oc r="A702">
      <v>662</v>
    </oc>
    <nc r="A702">
      <v>655</v>
    </nc>
  </rcc>
  <rcc rId="3834" sId="1">
    <oc r="A703">
      <v>663</v>
    </oc>
    <nc r="A703">
      <v>656</v>
    </nc>
  </rcc>
  <rcc rId="3835" sId="1">
    <oc r="A704">
      <v>664</v>
    </oc>
    <nc r="A704">
      <v>657</v>
    </nc>
  </rcc>
  <rcc rId="3836" sId="1">
    <oc r="A705">
      <v>665</v>
    </oc>
    <nc r="A705">
      <v>658</v>
    </nc>
  </rcc>
  <rcc rId="3837" sId="1">
    <oc r="A706">
      <v>666</v>
    </oc>
    <nc r="A706">
      <v>659</v>
    </nc>
  </rcc>
  <rcc rId="3838" sId="1">
    <oc r="A707">
      <v>667</v>
    </oc>
    <nc r="A707">
      <v>660</v>
    </nc>
  </rcc>
  <rcc rId="3839" sId="1">
    <oc r="A708">
      <v>668</v>
    </oc>
    <nc r="A708">
      <v>661</v>
    </nc>
  </rcc>
  <rcc rId="3840" sId="1">
    <oc r="A709">
      <v>669</v>
    </oc>
    <nc r="A709">
      <v>662</v>
    </nc>
  </rcc>
  <rcc rId="3841" sId="1">
    <oc r="A710">
      <v>670</v>
    </oc>
    <nc r="A710">
      <v>663</v>
    </nc>
  </rcc>
  <rcc rId="3842" sId="1">
    <oc r="A711">
      <v>671</v>
    </oc>
    <nc r="A711">
      <v>664</v>
    </nc>
  </rcc>
  <rcc rId="3843" sId="1">
    <oc r="A712">
      <v>672</v>
    </oc>
    <nc r="A712">
      <v>665</v>
    </nc>
  </rcc>
  <rcc rId="3844" sId="1">
    <oc r="A713">
      <v>673</v>
    </oc>
    <nc r="A713">
      <v>666</v>
    </nc>
  </rcc>
  <rcc rId="3845" sId="1">
    <oc r="A714">
      <v>676</v>
    </oc>
    <nc r="A714">
      <v>667</v>
    </nc>
  </rcc>
  <rcc rId="3846" sId="1">
    <oc r="A715">
      <v>677</v>
    </oc>
    <nc r="A715">
      <v>668</v>
    </nc>
  </rcc>
  <rcc rId="3847" sId="1">
    <oc r="A716">
      <v>678</v>
    </oc>
    <nc r="A716">
      <v>669</v>
    </nc>
  </rcc>
  <rcc rId="3848" sId="1">
    <oc r="A717">
      <v>679</v>
    </oc>
    <nc r="A717">
      <v>670</v>
    </nc>
  </rcc>
  <rcc rId="3849" sId="1">
    <oc r="A718">
      <v>682</v>
    </oc>
    <nc r="A718">
      <v>671</v>
    </nc>
  </rcc>
  <rcc rId="3850" sId="1">
    <oc r="A719">
      <v>683</v>
    </oc>
    <nc r="A719">
      <v>672</v>
    </nc>
  </rcc>
  <rcc rId="3851" sId="1">
    <oc r="A720">
      <v>684</v>
    </oc>
    <nc r="A720">
      <v>673</v>
    </nc>
  </rcc>
  <rcc rId="3852" sId="1">
    <oc r="A721">
      <v>686</v>
    </oc>
    <nc r="A721">
      <v>674</v>
    </nc>
  </rcc>
  <rcc rId="3853" sId="1">
    <oc r="A722">
      <v>687</v>
    </oc>
    <nc r="A722">
      <v>675</v>
    </nc>
  </rcc>
  <rcc rId="3854" sId="1">
    <oc r="A723">
      <v>688</v>
    </oc>
    <nc r="A723">
      <v>676</v>
    </nc>
  </rcc>
  <rcc rId="3855" sId="1">
    <oc r="A724">
      <v>689</v>
    </oc>
    <nc r="A724">
      <v>677</v>
    </nc>
  </rcc>
  <rcc rId="3856" sId="1">
    <oc r="A725">
      <v>690</v>
    </oc>
    <nc r="A725">
      <v>678</v>
    </nc>
  </rcc>
  <rcc rId="3857" sId="1">
    <oc r="A726">
      <v>691</v>
    </oc>
    <nc r="A726">
      <v>679</v>
    </nc>
  </rcc>
  <rcc rId="3858" sId="1">
    <oc r="A727">
      <v>692</v>
    </oc>
    <nc r="A727">
      <v>680</v>
    </nc>
  </rcc>
  <rcc rId="3859" sId="1">
    <oc r="A728">
      <v>693</v>
    </oc>
    <nc r="A728">
      <v>681</v>
    </nc>
  </rcc>
  <rcc rId="3860" sId="1">
    <oc r="A729">
      <v>695</v>
    </oc>
    <nc r="A729">
      <v>682</v>
    </nc>
  </rcc>
  <rcc rId="3861" sId="1">
    <oc r="A730">
      <v>696</v>
    </oc>
    <nc r="A730">
      <v>683</v>
    </nc>
  </rcc>
  <rcc rId="3862" sId="1">
    <oc r="A731">
      <v>697</v>
    </oc>
    <nc r="A731">
      <v>684</v>
    </nc>
  </rcc>
  <rcc rId="3863" sId="1" numFmtId="4">
    <oc r="A734">
      <v>698</v>
    </oc>
    <nc r="A734">
      <v>685</v>
    </nc>
  </rcc>
  <rcc rId="3864" sId="1" numFmtId="4">
    <oc r="A735">
      <v>699</v>
    </oc>
    <nc r="A735">
      <v>686</v>
    </nc>
  </rcc>
  <rcc rId="3865" sId="1" numFmtId="4">
    <oc r="A736">
      <v>700</v>
    </oc>
    <nc r="A736">
      <v>687</v>
    </nc>
  </rcc>
  <rcc rId="3866" sId="1" numFmtId="4">
    <oc r="A737">
      <v>701</v>
    </oc>
    <nc r="A737">
      <v>688</v>
    </nc>
  </rcc>
  <rcc rId="3867" sId="1" numFmtId="4">
    <oc r="A738">
      <v>702</v>
    </oc>
    <nc r="A738">
      <v>689</v>
    </nc>
  </rcc>
  <rcc rId="3868" sId="1" numFmtId="4">
    <oc r="A739">
      <v>703</v>
    </oc>
    <nc r="A739">
      <v>690</v>
    </nc>
  </rcc>
  <rcc rId="3869" sId="1" numFmtId="4">
    <oc r="A740">
      <v>704</v>
    </oc>
    <nc r="A740">
      <v>691</v>
    </nc>
  </rcc>
  <rcc rId="3870" sId="1" numFmtId="4">
    <oc r="A741">
      <v>705</v>
    </oc>
    <nc r="A741">
      <v>692</v>
    </nc>
  </rcc>
  <rcc rId="3871" sId="1" numFmtId="4">
    <oc r="A742">
      <v>706</v>
    </oc>
    <nc r="A742">
      <v>693</v>
    </nc>
  </rcc>
  <rcc rId="3872" sId="1" numFmtId="4">
    <oc r="A743">
      <v>707</v>
    </oc>
    <nc r="A743">
      <v>694</v>
    </nc>
  </rcc>
  <rcc rId="3873" sId="1" numFmtId="4">
    <oc r="A744">
      <v>708</v>
    </oc>
    <nc r="A744">
      <v>695</v>
    </nc>
  </rcc>
  <rcc rId="3874" sId="1" numFmtId="4">
    <oc r="A745">
      <v>709</v>
    </oc>
    <nc r="A745">
      <v>696</v>
    </nc>
  </rcc>
  <rcc rId="3875" sId="1" numFmtId="4">
    <oc r="A746">
      <v>710</v>
    </oc>
    <nc r="A746">
      <v>697</v>
    </nc>
  </rcc>
  <rcc rId="3876" sId="1" numFmtId="4">
    <oc r="A747">
      <v>711</v>
    </oc>
    <nc r="A747">
      <v>698</v>
    </nc>
  </rcc>
  <rcc rId="3877" sId="1" numFmtId="4">
    <oc r="A748">
      <v>712</v>
    </oc>
    <nc r="A748">
      <v>699</v>
    </nc>
  </rcc>
  <rcc rId="3878" sId="1" numFmtId="4">
    <oc r="A749">
      <v>713</v>
    </oc>
    <nc r="A749">
      <v>700</v>
    </nc>
  </rcc>
  <rcc rId="3879" sId="1" numFmtId="4">
    <oc r="A750">
      <v>714</v>
    </oc>
    <nc r="A750">
      <v>701</v>
    </nc>
  </rcc>
  <rcc rId="3880" sId="1" numFmtId="4">
    <oc r="A751">
      <v>715</v>
    </oc>
    <nc r="A751">
      <v>702</v>
    </nc>
  </rcc>
  <rcc rId="3881" sId="1">
    <oc r="A1455">
      <v>664</v>
    </oc>
    <nc r="A1455">
      <v>662</v>
    </nc>
  </rcc>
  <rcc rId="3882" sId="1">
    <oc r="A1456">
      <v>665</v>
    </oc>
    <nc r="A1456">
      <v>663</v>
    </nc>
  </rcc>
  <rcc rId="3883" sId="1">
    <oc r="A1457">
      <v>666</v>
    </oc>
    <nc r="A1457">
      <v>664</v>
    </nc>
  </rcc>
  <rcc rId="3884" sId="1">
    <oc r="A1458">
      <v>667</v>
    </oc>
    <nc r="A1458">
      <v>665</v>
    </nc>
  </rcc>
  <rcc rId="3885" sId="1">
    <oc r="A1459">
      <v>668</v>
    </oc>
    <nc r="A1459">
      <v>666</v>
    </nc>
  </rcc>
  <rcc rId="3886" sId="1">
    <oc r="A1460">
      <v>669</v>
    </oc>
    <nc r="A1460">
      <v>667</v>
    </nc>
  </rcc>
  <rcc rId="3887" sId="1">
    <oc r="A1461">
      <v>670</v>
    </oc>
    <nc r="A1461">
      <v>668</v>
    </nc>
  </rcc>
  <rcc rId="3888" sId="1">
    <oc r="A1462">
      <v>673</v>
    </oc>
    <nc r="A1462">
      <v>669</v>
    </nc>
  </rcc>
  <rcc rId="3889" sId="1">
    <oc r="A1463">
      <v>674</v>
    </oc>
    <nc r="A1463">
      <v>670</v>
    </nc>
  </rcc>
  <rcc rId="3890" sId="1">
    <oc r="A1464">
      <v>675</v>
    </oc>
    <nc r="A1464">
      <v>671</v>
    </nc>
  </rcc>
  <rcc rId="3891" sId="1">
    <oc r="A1465">
      <v>676</v>
    </oc>
    <nc r="A1465">
      <v>672</v>
    </nc>
  </rcc>
  <rcc rId="3892" sId="1">
    <oc r="A1466">
      <v>678</v>
    </oc>
    <nc r="A1466">
      <v>673</v>
    </nc>
  </rcc>
  <rcc rId="3893" sId="1">
    <oc r="A1467">
      <v>679</v>
    </oc>
    <nc r="A1467">
      <v>674</v>
    </nc>
  </rcc>
  <rcc rId="3894" sId="1">
    <oc r="A1468">
      <v>681</v>
    </oc>
    <nc r="A1468">
      <v>675</v>
    </nc>
  </rcc>
  <rcc rId="3895" sId="1">
    <oc r="A1469">
      <v>682</v>
    </oc>
    <nc r="A1469">
      <v>676</v>
    </nc>
  </rcc>
  <rcc rId="3896" sId="1">
    <oc r="A1470">
      <v>683</v>
    </oc>
    <nc r="A1470">
      <v>677</v>
    </nc>
  </rcc>
  <rcc rId="3897" sId="1">
    <oc r="A1471">
      <v>684</v>
    </oc>
    <nc r="A1471">
      <v>678</v>
    </nc>
  </rcc>
  <rcc rId="3898" sId="1">
    <oc r="A1472">
      <v>686</v>
    </oc>
    <nc r="A1472">
      <v>679</v>
    </nc>
  </rcc>
  <rcc rId="3899" sId="1">
    <oc r="A1473">
      <v>687</v>
    </oc>
    <nc r="A1473">
      <v>680</v>
    </nc>
  </rcc>
  <rcc rId="3900" sId="1">
    <oc r="A1474">
      <v>691</v>
    </oc>
    <nc r="A1474">
      <v>681</v>
    </nc>
  </rcc>
  <rcc rId="3901" sId="1">
    <oc r="A1475">
      <v>692</v>
    </oc>
    <nc r="A1475">
      <v>682</v>
    </nc>
  </rcc>
  <rcc rId="3902" sId="1">
    <oc r="A1476">
      <v>693</v>
    </oc>
    <nc r="A1476">
      <v>683</v>
    </nc>
  </rcc>
  <rcc rId="3903" sId="1">
    <oc r="A1477">
      <v>694</v>
    </oc>
    <nc r="A1477">
      <v>684</v>
    </nc>
  </rcc>
  <rcc rId="3904" sId="1">
    <oc r="A1478">
      <v>695</v>
    </oc>
    <nc r="A1478">
      <v>685</v>
    </nc>
  </rcc>
  <rcc rId="3905" sId="1">
    <oc r="A1479">
      <v>696</v>
    </oc>
    <nc r="A1479">
      <v>686</v>
    </nc>
  </rcc>
  <rcc rId="3906" sId="1">
    <oc r="A1480">
      <v>697</v>
    </oc>
    <nc r="A1480">
      <v>687</v>
    </nc>
  </rcc>
  <rcc rId="3907" sId="1">
    <oc r="A1481">
      <v>698</v>
    </oc>
    <nc r="A1481">
      <v>688</v>
    </nc>
  </rcc>
  <rcc rId="3908" sId="1">
    <oc r="A1482">
      <v>699</v>
    </oc>
    <nc r="A1482">
      <v>689</v>
    </nc>
  </rcc>
  <rcc rId="3909" sId="1">
    <oc r="A1483">
      <v>700</v>
    </oc>
    <nc r="A1483">
      <v>690</v>
    </nc>
  </rcc>
  <rcc rId="3910" sId="1">
    <oc r="A1484">
      <v>701</v>
    </oc>
    <nc r="A1484">
      <v>691</v>
    </nc>
  </rcc>
  <rcc rId="3911" sId="1">
    <oc r="A1485">
      <v>703</v>
    </oc>
    <nc r="A1485">
      <v>692</v>
    </nc>
  </rcc>
  <rcc rId="3912" sId="1">
    <oc r="A1486">
      <v>704</v>
    </oc>
    <nc r="A1486">
      <v>693</v>
    </nc>
  </rcc>
  <rcc rId="3913" sId="1">
    <oc r="A1487">
      <v>705</v>
    </oc>
    <nc r="A1487">
      <v>694</v>
    </nc>
  </rcc>
  <rcc rId="3914" sId="1">
    <oc r="A1488">
      <v>706</v>
    </oc>
    <nc r="A1488">
      <v>695</v>
    </nc>
  </rcc>
  <rcc rId="3915" sId="1">
    <oc r="A1489">
      <v>709</v>
    </oc>
    <nc r="A1489">
      <v>696</v>
    </nc>
  </rcc>
  <rcc rId="3916" sId="1">
    <oc r="A1490">
      <v>711</v>
    </oc>
    <nc r="A1490">
      <v>697</v>
    </nc>
  </rcc>
  <rcc rId="3917" sId="1">
    <oc r="A1491">
      <v>712</v>
    </oc>
    <nc r="A1491">
      <v>698</v>
    </nc>
  </rcc>
  <rcc rId="3918" sId="1">
    <oc r="A1492">
      <v>713</v>
    </oc>
    <nc r="A1492">
      <v>699</v>
    </nc>
  </rcc>
  <rcc rId="3919" sId="1">
    <oc r="A1493">
      <v>714</v>
    </oc>
    <nc r="A1493">
      <v>700</v>
    </nc>
  </rcc>
  <rcc rId="3920" sId="1">
    <oc r="A1494">
      <v>715</v>
    </oc>
    <nc r="A1494">
      <v>701</v>
    </nc>
  </rcc>
  <rcc rId="3921" sId="1">
    <oc r="A1495">
      <v>716</v>
    </oc>
    <nc r="A1495">
      <v>702</v>
    </nc>
  </rcc>
  <rcc rId="3922" sId="1">
    <oc r="A1496">
      <v>717</v>
    </oc>
    <nc r="A1496">
      <v>703</v>
    </nc>
  </rcc>
  <rcc rId="3923" sId="1">
    <oc r="A1497">
      <v>718</v>
    </oc>
    <nc r="A1497">
      <v>704</v>
    </nc>
  </rcc>
  <rcc rId="3924" sId="1">
    <oc r="A1498">
      <v>719</v>
    </oc>
    <nc r="A1498">
      <v>705</v>
    </nc>
  </rcc>
  <rcc rId="3925" sId="1">
    <oc r="A1499">
      <v>720</v>
    </oc>
    <nc r="A1499">
      <v>706</v>
    </nc>
  </rcc>
  <rcc rId="3926" sId="1">
    <oc r="A1500">
      <v>723</v>
    </oc>
    <nc r="A1500">
      <v>707</v>
    </nc>
  </rcc>
  <rcc rId="3927" sId="1">
    <oc r="A1501">
      <v>724</v>
    </oc>
    <nc r="A1501">
      <v>708</v>
    </nc>
  </rcc>
  <rcc rId="3928" sId="1">
    <oc r="A1502">
      <v>725</v>
    </oc>
    <nc r="A1502">
      <v>709</v>
    </nc>
  </rcc>
  <rcc rId="3929" sId="1">
    <oc r="A1503">
      <v>726</v>
    </oc>
    <nc r="A1503">
      <v>710</v>
    </nc>
  </rcc>
  <rcc rId="3930" sId="1">
    <oc r="A1504">
      <v>727</v>
    </oc>
    <nc r="A1504">
      <v>711</v>
    </nc>
  </rcc>
  <rcc rId="3931" sId="1" numFmtId="4">
    <oc r="A1507">
      <v>728</v>
    </oc>
    <nc r="A1507">
      <v>712</v>
    </nc>
  </rcc>
  <rcc rId="3932" sId="1" numFmtId="4">
    <oc r="A1508">
      <v>729</v>
    </oc>
    <nc r="A1508">
      <v>713</v>
    </nc>
  </rcc>
  <rcc rId="3933" sId="1" numFmtId="4">
    <oc r="A1509">
      <v>730</v>
    </oc>
    <nc r="A1509">
      <v>714</v>
    </nc>
  </rcc>
  <rcc rId="3934" sId="1" numFmtId="4">
    <oc r="A1510">
      <v>731</v>
    </oc>
    <nc r="A1510">
      <v>715</v>
    </nc>
  </rcc>
  <rcc rId="3935" sId="1" numFmtId="4">
    <oc r="A1511">
      <v>732</v>
    </oc>
    <nc r="A1511">
      <v>716</v>
    </nc>
  </rcc>
  <rcc rId="3936" sId="1" numFmtId="4">
    <oc r="A1512">
      <v>733</v>
    </oc>
    <nc r="A1512">
      <v>717</v>
    </nc>
  </rcc>
  <rcc rId="3937" sId="1" numFmtId="4">
    <oc r="A1513">
      <v>734</v>
    </oc>
    <nc r="A1513">
      <v>718</v>
    </nc>
  </rcc>
  <rcc rId="3938" sId="1" numFmtId="4">
    <oc r="A1514">
      <v>735</v>
    </oc>
    <nc r="A1514">
      <v>719</v>
    </nc>
  </rcc>
  <rcc rId="3939" sId="1" numFmtId="4">
    <oc r="A1515">
      <v>736</v>
    </oc>
    <nc r="A1515">
      <v>720</v>
    </nc>
  </rcc>
  <rcc rId="3940" sId="1" numFmtId="4">
    <oc r="A1516">
      <v>737</v>
    </oc>
    <nc r="A1516">
      <v>721</v>
    </nc>
  </rcc>
  <rcc rId="3941" sId="1" numFmtId="4">
    <oc r="A1517">
      <v>738</v>
    </oc>
    <nc r="A1517">
      <v>722</v>
    </nc>
  </rcc>
  <rcc rId="3942" sId="1" numFmtId="4">
    <oc r="A1518">
      <v>739</v>
    </oc>
    <nc r="A1518">
      <v>723</v>
    </nc>
  </rcc>
  <rcc rId="3943" sId="1" numFmtId="4">
    <oc r="A1519">
      <v>740</v>
    </oc>
    <nc r="A1519">
      <v>724</v>
    </nc>
  </rcc>
  <rcc rId="3944" sId="1" numFmtId="4">
    <oc r="A1520">
      <v>741</v>
    </oc>
    <nc r="A1520">
      <v>725</v>
    </nc>
  </rcc>
  <rcc rId="3945" sId="1" numFmtId="4">
    <oc r="A1521">
      <v>742</v>
    </oc>
    <nc r="A1521">
      <v>726</v>
    </nc>
  </rcc>
  <rcc rId="3946" sId="1" numFmtId="4">
    <oc r="A1522">
      <v>743</v>
    </oc>
    <nc r="A1522">
      <v>727</v>
    </nc>
  </rcc>
  <rcc rId="3947" sId="1" numFmtId="4">
    <oc r="A1523">
      <v>744</v>
    </oc>
    <nc r="A1523">
      <v>728</v>
    </nc>
  </rcc>
  <rcc rId="3948" sId="1" numFmtId="4">
    <oc r="A1524">
      <v>745</v>
    </oc>
    <nc r="A1524">
      <v>729</v>
    </nc>
  </rcc>
  <rcc rId="3949" sId="1" numFmtId="4">
    <oc r="A1525">
      <v>746</v>
    </oc>
    <nc r="A1525">
      <v>730</v>
    </nc>
  </rcc>
  <rcc rId="3950" sId="1" numFmtId="4">
    <oc r="A1526">
      <v>747</v>
    </oc>
    <nc r="A1526">
      <v>731</v>
    </nc>
  </rcc>
  <rcc rId="3951" sId="1" numFmtId="4">
    <oc r="A1527">
      <v>748</v>
    </oc>
    <nc r="A1527">
      <v>732</v>
    </nc>
  </rcc>
  <rcc rId="3952" sId="1" numFmtId="4">
    <oc r="A1528">
      <v>749</v>
    </oc>
    <nc r="A1528">
      <v>733</v>
    </nc>
  </rcc>
  <rcc rId="3953" sId="1" numFmtId="4">
    <oc r="A1529">
      <v>750</v>
    </oc>
    <nc r="A1529">
      <v>734</v>
    </nc>
  </rcc>
  <rcc rId="3954" sId="1" numFmtId="4">
    <oc r="A1530">
      <v>751</v>
    </oc>
    <nc r="A1530">
      <v>735</v>
    </nc>
  </rcc>
  <rcc rId="3955" sId="1" numFmtId="4">
    <oc r="A1531">
      <v>752</v>
    </oc>
    <nc r="A1531">
      <v>736</v>
    </nc>
  </rcc>
  <rcc rId="3956" sId="1" numFmtId="4">
    <oc r="A1532">
      <v>753</v>
    </oc>
    <nc r="A1532">
      <v>737</v>
    </nc>
  </rcc>
  <rcc rId="3957" sId="1">
    <oc r="A1998">
      <v>427</v>
    </oc>
    <nc r="A1998">
      <v>424</v>
    </nc>
  </rcc>
  <rcc rId="3958" sId="1">
    <oc r="A1999">
      <v>434</v>
    </oc>
    <nc r="A1999">
      <v>425</v>
    </nc>
  </rcc>
  <rcc rId="3959" sId="1">
    <oc r="A2000">
      <v>438</v>
    </oc>
    <nc r="A2000">
      <v>426</v>
    </nc>
  </rcc>
  <rcc rId="3960" sId="1">
    <oc r="A2001">
      <v>443</v>
    </oc>
    <nc r="A2001">
      <v>427</v>
    </nc>
  </rcc>
  <rcc rId="3961" sId="1">
    <oc r="A2004">
      <v>454</v>
    </oc>
    <nc r="A2004">
      <v>428</v>
    </nc>
  </rcc>
  <rcc rId="3962" sId="1">
    <oc r="A2005">
      <v>455</v>
    </oc>
    <nc r="A2005">
      <v>429</v>
    </nc>
  </rcc>
  <rcc rId="3963" sId="1">
    <oc r="A2006">
      <v>456</v>
    </oc>
    <nc r="A2006">
      <v>430</v>
    </nc>
  </rcc>
  <rcc rId="3964" sId="1">
    <oc r="A2007">
      <v>457</v>
    </oc>
    <nc r="A2007">
      <v>431</v>
    </nc>
  </rcc>
  <rcc rId="3965" sId="1">
    <oc r="A2008">
      <v>458</v>
    </oc>
    <nc r="A2008">
      <v>432</v>
    </nc>
  </rcc>
  <rcc rId="3966" sId="1">
    <oc r="A2009">
      <v>459</v>
    </oc>
    <nc r="A2009">
      <v>433</v>
    </nc>
  </rcc>
  <rcc rId="3967" sId="1">
    <oc r="A2010">
      <v>460</v>
    </oc>
    <nc r="A2010">
      <v>434</v>
    </nc>
  </rcc>
  <rcc rId="3968" sId="1">
    <oc r="A2011">
      <v>461</v>
    </oc>
    <nc r="A2011">
      <v>435</v>
    </nc>
  </rcc>
  <rcc rId="3969" sId="1">
    <oc r="A2012">
      <v>462</v>
    </oc>
    <nc r="A2012">
      <v>436</v>
    </nc>
  </rcc>
  <rcc rId="3970" sId="1">
    <oc r="A2013">
      <v>463</v>
    </oc>
    <nc r="A2013">
      <v>437</v>
    </nc>
  </rcc>
  <rcc rId="3971" sId="1">
    <oc r="A2014">
      <v>464</v>
    </oc>
    <nc r="A2014">
      <v>438</v>
    </nc>
  </rcc>
  <rcc rId="3972" sId="1">
    <oc r="A2015">
      <v>465</v>
    </oc>
    <nc r="A2015">
      <v>439</v>
    </nc>
  </rcc>
  <rcc rId="3973" sId="1">
    <oc r="A2016">
      <v>466</v>
    </oc>
    <nc r="A2016">
      <v>440</v>
    </nc>
  </rcc>
  <rcv guid="{A299C84D-C097-439E-954D-685D90CA46C9}" action="delete"/>
  <rdn rId="0" localSheetId="1" customView="1" name="Z_A299C84D_C097_439E_954D_685D90CA46C9_.wvu.FilterData" hidden="1" oldHidden="1">
    <formula>'2020-2022'!$A$7:$S$2017</formula>
    <oldFormula>'2020-2022'!$A$7:$S$2017</oldFormula>
  </rdn>
  <rdn rId="0" localSheetId="2" customView="1" name="Z_A299C84D_C097_439E_954D_685D90CA46C9_.wvu.FilterData" hidden="1" oldHidden="1">
    <formula>Примечания!$A$2:$G$111</formula>
    <oldFormula>Примечания!$A$2:$G$111</oldFormula>
  </rdn>
  <rcv guid="{A299C84D-C097-439E-954D-685D90CA46C9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57" start="0" length="0">
    <dxf/>
  </rfmt>
  <rfmt sheetId="2" sqref="D43" start="0" length="0">
    <dxf/>
  </rfmt>
  <rcc rId="3976" sId="2" odxf="1" dxf="1">
    <oc r="D32" t="inlineStr">
      <is>
        <t>г.Ханты-Мансийск</t>
      </is>
    </oc>
    <nc r="D32" t="inlineStr">
      <is>
        <t>г. Ханты-Мансийск</t>
      </is>
    </nc>
    <odxf/>
    <ndxf/>
  </rcc>
  <rcc rId="3977" sId="2">
    <oc r="D43" t="inlineStr">
      <is>
        <t>Ханты-Мансийск</t>
      </is>
    </oc>
    <nc r="D43" t="inlineStr">
      <is>
        <t>г. Ханты-Мансийск</t>
      </is>
    </nc>
  </rcc>
  <rfmt sheetId="1" sqref="A1:XFD1048576">
    <dxf>
      <fill>
        <patternFill patternType="none">
          <bgColor auto="1"/>
        </patternFill>
      </fill>
    </dxf>
  </rfmt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8" sId="1">
    <oc r="A11" t="inlineStr">
      <is>
        <t>Белоярский район</t>
      </is>
    </oc>
    <nc r="A11" t="inlineStr">
      <is>
        <t>Белоярский муниципальный район</t>
      </is>
    </nc>
  </rcc>
  <rcc rId="3979" sId="1">
    <oc r="A755" t="inlineStr">
      <is>
        <t>Белоярский район</t>
      </is>
    </oc>
    <nc r="A755" t="inlineStr">
      <is>
        <t>Белоярский муниципальный район</t>
      </is>
    </nc>
  </rcc>
  <rcc rId="3980" sId="1">
    <oc r="A1536" t="inlineStr">
      <is>
        <t>Белоярский район</t>
      </is>
    </oc>
    <nc r="A1536" t="inlineStr">
      <is>
        <t>Белоярский муниципальный район</t>
      </is>
    </nc>
  </rcc>
  <rcc rId="3981" sId="1">
    <oc r="A23" t="inlineStr">
      <is>
        <t>Кондинский район</t>
      </is>
    </oc>
    <nc r="A23" t="inlineStr">
      <is>
        <t>Кондинский муниципальный район</t>
      </is>
    </nc>
  </rcc>
  <rcc rId="3982" sId="1">
    <oc r="A765" t="inlineStr">
      <is>
        <t>Кондинский район</t>
      </is>
    </oc>
    <nc r="A765" t="inlineStr">
      <is>
        <t>Кондинский муниципальный район</t>
      </is>
    </nc>
  </rcc>
  <rcc rId="3983" sId="1">
    <oc r="A1546" t="inlineStr">
      <is>
        <t>Кондинский район</t>
      </is>
    </oc>
    <nc r="A1546" t="inlineStr">
      <is>
        <t>Кондинский муниципальный район</t>
      </is>
    </nc>
  </rcc>
  <rcc rId="3984" sId="1">
    <oc r="A567" t="inlineStr">
      <is>
        <t>Советский район</t>
      </is>
    </oc>
    <nc r="A567" t="inlineStr">
      <is>
        <t>Советский муниципальный район</t>
      </is>
    </nc>
  </rcc>
  <rcc rId="3985" sId="1">
    <oc r="A1349" t="inlineStr">
      <is>
        <t>Советский район</t>
      </is>
    </oc>
    <nc r="A1349" t="inlineStr">
      <is>
        <t>Советский муниципальный район</t>
      </is>
    </nc>
  </rcc>
  <rcc rId="3986" sId="1">
    <oc r="A1932" t="inlineStr">
      <is>
        <t>Советский район</t>
      </is>
    </oc>
    <nc r="A1932" t="inlineStr">
      <is>
        <t>Советский муниципальный район</t>
      </is>
    </nc>
  </rcc>
  <rcc rId="3987" sId="1">
    <oc r="A594" t="inlineStr">
      <is>
        <t>Сургутский район</t>
      </is>
    </oc>
    <nc r="A594" t="inlineStr">
      <is>
        <t>Сургутский муниципальный район</t>
      </is>
    </nc>
  </rcc>
  <rcc rId="3988" sId="1">
    <oc r="A1374" t="inlineStr">
      <is>
        <t>Сургутский район</t>
      </is>
    </oc>
    <nc r="A1374" t="inlineStr">
      <is>
        <t>Сургутский муниципальный район</t>
      </is>
    </nc>
  </rcc>
  <rcc rId="3989" sId="1">
    <oc r="A1941" t="inlineStr">
      <is>
        <t>Сургутский район</t>
      </is>
    </oc>
    <nc r="A1941" t="inlineStr">
      <is>
        <t>Сургутский муниципальный район</t>
      </is>
    </nc>
  </rcc>
  <rcc rId="3990" sId="1">
    <oc r="A761" t="inlineStr">
      <is>
        <t>Березовский район</t>
      </is>
    </oc>
    <nc r="A761" t="inlineStr">
      <is>
        <t>Березовский муниципальный район</t>
      </is>
    </nc>
  </rcc>
  <rcc rId="3991" sId="1">
    <oc r="A1542" t="inlineStr">
      <is>
        <t>Березовский район</t>
      </is>
    </oc>
    <nc r="A1542" t="inlineStr">
      <is>
        <t>Березовский муниципальный район</t>
      </is>
    </nc>
  </rcc>
  <rcc rId="3992" sId="1">
    <oc r="A153" t="inlineStr">
      <is>
        <t xml:space="preserve"> Нефтеюганский район</t>
      </is>
    </oc>
    <nc r="A153" t="inlineStr">
      <is>
        <t xml:space="preserve"> Нефтеюганский муниципальный район</t>
      </is>
    </nc>
  </rcc>
  <rcc rId="3993" sId="1">
    <oc r="A955" t="inlineStr">
      <is>
        <t>Нефтеюганский район</t>
      </is>
    </oc>
    <nc r="A955" t="inlineStr">
      <is>
        <t>Нефтеюганский муниципальный район</t>
      </is>
    </nc>
  </rcc>
  <rcc rId="3994" sId="1">
    <oc r="A1652" t="inlineStr">
      <is>
        <t>Нефтеюганский район</t>
      </is>
    </oc>
    <nc r="A1652" t="inlineStr">
      <is>
        <t>Нефтеюганский муниципальный район</t>
      </is>
    </nc>
  </rcc>
  <rcc rId="3995" sId="1">
    <oc r="A280" t="inlineStr">
      <is>
        <t>Нижневартовский район</t>
      </is>
    </oc>
    <nc r="A280" t="inlineStr">
      <is>
        <t>Нижневартовский муниципальный район</t>
      </is>
    </nc>
  </rcc>
  <rcc rId="3996" sId="1">
    <oc r="A1090" t="inlineStr">
      <is>
        <t>Нижневартовский район</t>
      </is>
    </oc>
    <nc r="A1090" t="inlineStr">
      <is>
        <t>Нижневартовский муниципальный район</t>
      </is>
    </nc>
  </rcc>
  <rcc rId="3997" sId="1">
    <oc r="A1732" t="inlineStr">
      <is>
        <t>Нижневартовский район</t>
      </is>
    </oc>
    <nc r="A1732" t="inlineStr">
      <is>
        <t>Нижневартовский муниципальный район</t>
      </is>
    </nc>
  </rcc>
  <rcc rId="3998" sId="1">
    <oc r="A339" t="inlineStr">
      <is>
        <t>Октябрьский район</t>
      </is>
    </oc>
    <nc r="A339" t="inlineStr">
      <is>
        <t>Октябрьский муниципальный район</t>
      </is>
    </nc>
  </rcc>
  <rcc rId="3999" sId="1">
    <oc r="A1145" t="inlineStr">
      <is>
        <t>Октябрьский район</t>
      </is>
    </oc>
    <nc r="A1145" t="inlineStr">
      <is>
        <t>Октябрьский муниципальный район</t>
      </is>
    </nc>
  </rcc>
  <rcc rId="4000" sId="1">
    <oc r="A1769" t="inlineStr">
      <is>
        <t>Октябрьский район</t>
      </is>
    </oc>
    <nc r="A1769" t="inlineStr">
      <is>
        <t>Октябрьский муниципальный район</t>
      </is>
    </nc>
  </rcc>
  <rcc rId="4001" sId="1">
    <oc r="A22" t="inlineStr">
      <is>
        <t>Итого по Белоярскому району</t>
      </is>
    </oc>
    <nc r="A22" t="inlineStr">
      <is>
        <t>Итого по Белоярскому мун. району</t>
      </is>
    </nc>
  </rcc>
  <rcc rId="4002" sId="1">
    <oc r="A34" t="inlineStr">
      <is>
        <t>Итого по Кондинскому району</t>
      </is>
    </oc>
    <nc r="A34" t="inlineStr">
      <is>
        <t>Итого по Кондинскому мун. району</t>
      </is>
    </nc>
  </rcc>
  <rcc rId="4003" sId="1">
    <oc r="A182" t="inlineStr">
      <is>
        <t>Итого по Нефтеюганскому району</t>
      </is>
    </oc>
    <nc r="A182" t="inlineStr">
      <is>
        <t>Итого по Нефтеюганскому мун. району</t>
      </is>
    </nc>
  </rcc>
  <rcc rId="4004" sId="1">
    <oc r="A296" t="inlineStr">
      <is>
        <t>Итого по Нижневартовскому району</t>
      </is>
    </oc>
    <nc r="A296" t="inlineStr">
      <is>
        <t>Итого по Нижневартовскому мун. району</t>
      </is>
    </nc>
  </rcc>
  <rcc rId="4005" sId="1">
    <oc r="A341" t="inlineStr">
      <is>
        <t>Итого по Октябрьскому району</t>
      </is>
    </oc>
    <nc r="A341" t="inlineStr">
      <is>
        <t>Итого по Октябрьскому мун. району</t>
      </is>
    </nc>
  </rcc>
  <rcc rId="4006" sId="1">
    <oc r="A593" t="inlineStr">
      <is>
        <t>Итого по Советскому району</t>
      </is>
    </oc>
    <nc r="A593" t="inlineStr">
      <is>
        <t>Итого по Советскому мун. району</t>
      </is>
    </nc>
  </rcc>
  <rcc rId="4007" sId="1">
    <oc r="A656" t="inlineStr">
      <is>
        <t>Итого по Сургутскому району</t>
      </is>
    </oc>
    <nc r="A656" t="inlineStr">
      <is>
        <t>Итого по Сургутскому мун. району</t>
      </is>
    </nc>
  </rcc>
  <rcc rId="4008" sId="1">
    <oc r="A760" t="inlineStr">
      <is>
        <t>Итого по  Белоярскому району</t>
      </is>
    </oc>
    <nc r="A760" t="inlineStr">
      <is>
        <t>Итого по  Белоярскому мун. району</t>
      </is>
    </nc>
  </rcc>
  <rcc rId="4009" sId="1">
    <oc r="A764" t="inlineStr">
      <is>
        <t>Итого по Березовскому району</t>
      </is>
    </oc>
    <nc r="A764" t="inlineStr">
      <is>
        <t>Итого по Березовскому мун. району</t>
      </is>
    </nc>
  </rcc>
  <rcc rId="4010" sId="1">
    <oc r="A768" t="inlineStr">
      <is>
        <t>Итого по Кондинскому району</t>
      </is>
    </oc>
    <nc r="A768" t="inlineStr">
      <is>
        <t>Итого по Кондинскому мун. району</t>
      </is>
    </nc>
  </rcc>
  <rcc rId="4011" sId="1">
    <oc r="A979" t="inlineStr">
      <is>
        <t>Итого по Нефтеюганскому району</t>
      </is>
    </oc>
    <nc r="A979" t="inlineStr">
      <is>
        <t>Итого по Нефтеюганскому мун. району</t>
      </is>
    </nc>
  </rcc>
  <rcc rId="4012" sId="1">
    <oc r="A1103" t="inlineStr">
      <is>
        <t>Итого по Нижневартовскому району</t>
      </is>
    </oc>
    <nc r="A1103" t="inlineStr">
      <is>
        <t>Итого по Нижневартовскому мун. району</t>
      </is>
    </nc>
  </rcc>
  <rcc rId="4013" sId="1">
    <oc r="A1147" t="inlineStr">
      <is>
        <t>Итого по Октябрьскому району</t>
      </is>
    </oc>
    <nc r="A1147" t="inlineStr">
      <is>
        <t>Итого по Октябрьскому мун. району</t>
      </is>
    </nc>
  </rcc>
  <rcc rId="4014" sId="1">
    <oc r="A1373" t="inlineStr">
      <is>
        <t>Итого по Советскому району</t>
      </is>
    </oc>
    <nc r="A1373" t="inlineStr">
      <is>
        <t>Итого по Советскому мун. району</t>
      </is>
    </nc>
  </rcc>
  <rcc rId="4015" sId="1">
    <oc r="A1441" t="inlineStr">
      <is>
        <t>Итого по Сургутскому району</t>
      </is>
    </oc>
    <nc r="A1441" t="inlineStr">
      <is>
        <t>Итого по Сургутскому мун. району</t>
      </is>
    </nc>
  </rcc>
  <rcc rId="4016" sId="1">
    <oc r="A1541" t="inlineStr">
      <is>
        <t>Итого по  Белоярскому району</t>
      </is>
    </oc>
    <nc r="A1541" t="inlineStr">
      <is>
        <t>Итого по  Белоярскому мун. району</t>
      </is>
    </nc>
  </rcc>
  <rcc rId="4017" sId="1">
    <oc r="A1545" t="inlineStr">
      <is>
        <t>Итого по Березовскому району</t>
      </is>
    </oc>
    <nc r="A1545" t="inlineStr">
      <is>
        <t>Итого по Березовскому мун. району</t>
      </is>
    </nc>
  </rcc>
  <rcc rId="4018" sId="1">
    <oc r="A1555" t="inlineStr">
      <is>
        <t>Итого по Кондинскому району</t>
      </is>
    </oc>
    <nc r="A1555" t="inlineStr">
      <is>
        <t>Итого по Кондинскому мун. району</t>
      </is>
    </nc>
  </rcc>
  <rcc rId="4019" sId="1">
    <oc r="A1672" t="inlineStr">
      <is>
        <t>Итого по Нефтеюганскому району</t>
      </is>
    </oc>
    <nc r="A1672" t="inlineStr">
      <is>
        <t>Итого по Нефтеюганскому мун. району</t>
      </is>
    </nc>
  </rcc>
  <rcc rId="4020" sId="1">
    <oc r="A1738" t="inlineStr">
      <is>
        <t>Итого по Нижневартовскому району</t>
      </is>
    </oc>
    <nc r="A1738" t="inlineStr">
      <is>
        <t>Итого по Нижневартовскому мун. району</t>
      </is>
    </nc>
  </rcc>
  <rcc rId="4021" sId="1">
    <oc r="A1772" t="inlineStr">
      <is>
        <t>Итого по Октябрьскому району</t>
      </is>
    </oc>
    <nc r="A1772" t="inlineStr">
      <is>
        <t>Итого по Октябрьскому мун. району</t>
      </is>
    </nc>
  </rcc>
  <rcc rId="4022" sId="1">
    <oc r="A1940" t="inlineStr">
      <is>
        <t>Итого по Советскому району</t>
      </is>
    </oc>
    <nc r="A1940" t="inlineStr">
      <is>
        <t>Итого по Советскому мун. району</t>
      </is>
    </nc>
  </rcc>
  <rcc rId="4023" sId="1">
    <oc r="A1986" t="inlineStr">
      <is>
        <t>Итого по Сургутскому району</t>
      </is>
    </oc>
    <nc r="A1986" t="inlineStr">
      <is>
        <t>Итого по Сургутскому мун. району</t>
      </is>
    </nc>
  </rcc>
  <rdn rId="0" localSheetId="1" customView="1" name="Z_CC0B14FE_FE4E_4AA7_81DD_DEB86EDD2118_.wvu.FilterData" hidden="1" oldHidden="1">
    <formula>'2020-2022'!$A$7:$S$2017</formula>
  </rdn>
  <rdn rId="0" localSheetId="2" customView="1" name="Z_CC0B14FE_FE4E_4AA7_81DD_DEB86EDD2118_.wvu.FilterData" hidden="1" oldHidden="1">
    <formula>Примечания!$A$2:$G$111</formula>
  </rdn>
  <rcv guid="{CC0B14FE-FE4E-4AA7-81DD-DEB86EDD211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DC6760C-31F1-4031-908D-855BCAE3B7F7}" name="Шелепова Анастасия Михайловна" id="-900943063" dateTime="2021-06-25T13:58:03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20"/>
  <sheetViews>
    <sheetView tabSelected="1" zoomScale="70" zoomScaleNormal="100" workbookViewId="0">
      <pane xSplit="2" ySplit="7" topLeftCell="F8" activePane="bottomRight" state="frozen"/>
      <selection pane="topRight" activeCell="C1" sqref="C1"/>
      <selection pane="bottomLeft" activeCell="A8" sqref="A8"/>
      <selection pane="bottomRight" activeCell="Q569" sqref="Q569"/>
    </sheetView>
  </sheetViews>
  <sheetFormatPr defaultColWidth="9.140625" defaultRowHeight="15" x14ac:dyDescent="0.25"/>
  <cols>
    <col min="1" max="1" width="9.140625" style="2"/>
    <col min="2" max="2" width="32.42578125" style="2" customWidth="1"/>
    <col min="3" max="3" width="20.140625" style="2" customWidth="1"/>
    <col min="4" max="4" width="15.7109375" style="2" customWidth="1"/>
    <col min="5" max="5" width="15" style="2" customWidth="1"/>
    <col min="6" max="6" width="15.28515625" style="2" customWidth="1"/>
    <col min="7" max="7" width="18.7109375" style="2" customWidth="1"/>
    <col min="8" max="8" width="18.28515625" style="2" bestFit="1" customWidth="1"/>
    <col min="9" max="9" width="19.140625" style="2" bestFit="1" customWidth="1"/>
    <col min="10" max="10" width="16.28515625" style="2" customWidth="1"/>
    <col min="11" max="11" width="15.5703125" style="2" customWidth="1"/>
    <col min="12" max="12" width="10.7109375" style="2" customWidth="1"/>
    <col min="13" max="13" width="17.7109375" style="2" customWidth="1"/>
    <col min="14" max="14" width="8.140625" style="2" customWidth="1"/>
    <col min="15" max="15" width="18.140625" style="2" customWidth="1"/>
    <col min="16" max="16" width="18" style="2" customWidth="1"/>
    <col min="17" max="17" width="19.140625" style="2" customWidth="1"/>
    <col min="18" max="18" width="15.5703125" style="2" customWidth="1"/>
    <col min="19" max="19" width="15" style="2" customWidth="1"/>
    <col min="20" max="16384" width="9.140625" style="2"/>
  </cols>
  <sheetData>
    <row r="1" spans="1:19" ht="23.25" customHeight="1" x14ac:dyDescent="0.25">
      <c r="A1" s="1"/>
      <c r="C1" s="3"/>
      <c r="D1" s="3"/>
      <c r="E1" s="3"/>
      <c r="F1" s="4"/>
      <c r="G1" s="4"/>
      <c r="H1" s="4"/>
      <c r="I1" s="4"/>
      <c r="J1" s="4"/>
      <c r="K1" s="206"/>
      <c r="L1" s="207"/>
      <c r="M1" s="208" t="s">
        <v>1217</v>
      </c>
      <c r="N1" s="206"/>
      <c r="O1" s="209"/>
      <c r="P1" s="209"/>
      <c r="Q1" s="209"/>
      <c r="R1" s="209"/>
      <c r="S1" s="210"/>
    </row>
    <row r="2" spans="1:19" ht="27.75" customHeight="1" x14ac:dyDescent="0.25">
      <c r="A2" s="132" t="s">
        <v>0</v>
      </c>
      <c r="B2" s="132"/>
      <c r="C2" s="133"/>
      <c r="D2" s="132"/>
      <c r="E2" s="132"/>
      <c r="F2" s="132"/>
      <c r="G2" s="132"/>
      <c r="H2" s="132"/>
      <c r="I2" s="132"/>
      <c r="J2" s="132"/>
      <c r="K2" s="132"/>
      <c r="L2" s="134"/>
      <c r="M2" s="132"/>
      <c r="N2" s="134"/>
      <c r="O2" s="135"/>
      <c r="P2" s="135"/>
      <c r="Q2" s="135"/>
      <c r="R2" s="135"/>
      <c r="S2" s="135"/>
    </row>
    <row r="3" spans="1:19" x14ac:dyDescent="0.25">
      <c r="A3" s="136" t="s">
        <v>1125</v>
      </c>
      <c r="B3" s="138" t="s">
        <v>1</v>
      </c>
      <c r="C3" s="140" t="s">
        <v>2</v>
      </c>
      <c r="D3" s="142" t="s">
        <v>1151</v>
      </c>
      <c r="E3" s="140" t="s">
        <v>1150</v>
      </c>
      <c r="F3" s="143" t="s">
        <v>3</v>
      </c>
      <c r="G3" s="144"/>
      <c r="H3" s="144"/>
      <c r="I3" s="144"/>
      <c r="J3" s="144"/>
      <c r="K3" s="144"/>
      <c r="L3" s="145"/>
      <c r="M3" s="144"/>
      <c r="N3" s="145"/>
      <c r="O3" s="146"/>
      <c r="P3" s="146"/>
      <c r="Q3" s="146"/>
      <c r="R3" s="146"/>
      <c r="S3" s="147"/>
    </row>
    <row r="4" spans="1:19" x14ac:dyDescent="0.25">
      <c r="A4" s="136"/>
      <c r="B4" s="138"/>
      <c r="C4" s="140"/>
      <c r="D4" s="140"/>
      <c r="E4" s="140"/>
      <c r="F4" s="148" t="s">
        <v>1149</v>
      </c>
      <c r="G4" s="149"/>
      <c r="H4" s="149"/>
      <c r="I4" s="149"/>
      <c r="J4" s="149"/>
      <c r="K4" s="150"/>
      <c r="L4" s="151" t="s">
        <v>1152</v>
      </c>
      <c r="M4" s="152"/>
      <c r="N4" s="155" t="s">
        <v>4</v>
      </c>
      <c r="O4" s="156"/>
      <c r="P4" s="124" t="s">
        <v>5</v>
      </c>
      <c r="Q4" s="125" t="s">
        <v>6</v>
      </c>
      <c r="R4" s="125" t="s">
        <v>7</v>
      </c>
      <c r="S4" s="125" t="s">
        <v>8</v>
      </c>
    </row>
    <row r="5" spans="1:19" ht="22.15" customHeight="1" x14ac:dyDescent="0.25">
      <c r="A5" s="136"/>
      <c r="B5" s="138"/>
      <c r="C5" s="141"/>
      <c r="D5" s="141"/>
      <c r="E5" s="141"/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153"/>
      <c r="M5" s="154"/>
      <c r="N5" s="155"/>
      <c r="O5" s="156"/>
      <c r="P5" s="124"/>
      <c r="Q5" s="126"/>
      <c r="R5" s="126"/>
      <c r="S5" s="126"/>
    </row>
    <row r="6" spans="1:19" x14ac:dyDescent="0.25">
      <c r="A6" s="137"/>
      <c r="B6" s="139"/>
      <c r="C6" s="6" t="s">
        <v>15</v>
      </c>
      <c r="D6" s="6"/>
      <c r="E6" s="6" t="s">
        <v>15</v>
      </c>
      <c r="F6" s="122" t="s">
        <v>15</v>
      </c>
      <c r="G6" s="122" t="s">
        <v>15</v>
      </c>
      <c r="H6" s="122" t="s">
        <v>15</v>
      </c>
      <c r="I6" s="122" t="s">
        <v>15</v>
      </c>
      <c r="J6" s="122" t="s">
        <v>15</v>
      </c>
      <c r="K6" s="122" t="s">
        <v>15</v>
      </c>
      <c r="L6" s="7" t="s">
        <v>16</v>
      </c>
      <c r="M6" s="122" t="s">
        <v>15</v>
      </c>
      <c r="N6" s="122" t="s">
        <v>17</v>
      </c>
      <c r="O6" s="123" t="s">
        <v>15</v>
      </c>
      <c r="P6" s="123" t="s">
        <v>15</v>
      </c>
      <c r="Q6" s="123" t="s">
        <v>15</v>
      </c>
      <c r="R6" s="123" t="s">
        <v>15</v>
      </c>
      <c r="S6" s="123" t="s">
        <v>15</v>
      </c>
    </row>
    <row r="7" spans="1:1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9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</row>
    <row r="8" spans="1:19" ht="24" x14ac:dyDescent="0.25">
      <c r="A8" s="10">
        <f>A10+A754+A1535</f>
        <v>1879</v>
      </c>
      <c r="B8" s="11" t="s">
        <v>18</v>
      </c>
      <c r="C8" s="12">
        <f>ROUND(SUM(D8+E8+F8+G8+H8+I8+J8+K8+M8+O8+P8+Q8+S8+R8),2)</f>
        <v>16018910736.540001</v>
      </c>
      <c r="D8" s="10">
        <f t="shared" ref="D8:M8" si="0">D10+D754+D1535</f>
        <v>308838455.15999997</v>
      </c>
      <c r="E8" s="13">
        <f t="shared" si="0"/>
        <v>359007899.46999997</v>
      </c>
      <c r="F8" s="13">
        <f t="shared" si="0"/>
        <v>611998157.75</v>
      </c>
      <c r="G8" s="13">
        <f t="shared" si="0"/>
        <v>2875557567.9300003</v>
      </c>
      <c r="H8" s="13">
        <f t="shared" si="0"/>
        <v>1424558993.02</v>
      </c>
      <c r="I8" s="13">
        <f t="shared" si="0"/>
        <v>696255439.66000009</v>
      </c>
      <c r="J8" s="13">
        <f t="shared" si="0"/>
        <v>1002248503.9200001</v>
      </c>
      <c r="K8" s="13">
        <f t="shared" si="0"/>
        <v>30430424.850000001</v>
      </c>
      <c r="L8" s="14">
        <f t="shared" si="0"/>
        <v>372</v>
      </c>
      <c r="M8" s="13">
        <f t="shared" si="0"/>
        <v>855477912.98000002</v>
      </c>
      <c r="N8" s="118" t="s">
        <v>19</v>
      </c>
      <c r="O8" s="13">
        <f>O10+O754+O1535</f>
        <v>3128596113.1099997</v>
      </c>
      <c r="P8" s="13">
        <f>P10+P754+P1535</f>
        <v>592344572</v>
      </c>
      <c r="Q8" s="13">
        <f>Q10+Q754+Q1535</f>
        <v>1750147753.4000001</v>
      </c>
      <c r="R8" s="13">
        <f>R10+R754+R1535</f>
        <v>2381048186.0300002</v>
      </c>
      <c r="S8" s="13">
        <f>S10+S754+S1535</f>
        <v>2400757.2600000002</v>
      </c>
    </row>
    <row r="9" spans="1:19" ht="21" customHeight="1" x14ac:dyDescent="0.25">
      <c r="A9" s="127" t="s">
        <v>20</v>
      </c>
      <c r="B9" s="128"/>
      <c r="C9" s="129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30"/>
    </row>
    <row r="10" spans="1:19" ht="25.5" x14ac:dyDescent="0.25">
      <c r="A10" s="15">
        <f>A751</f>
        <v>702</v>
      </c>
      <c r="B10" s="116" t="s">
        <v>21</v>
      </c>
      <c r="C10" s="12">
        <f>ROUND(SUM(D10+E10+F10+G10+H10+I10+J10+K10+M10+O10+P10+Q10+S10+R10),2)</f>
        <v>2291025012.79</v>
      </c>
      <c r="D10" s="13">
        <f t="shared" ref="D10:M10" si="1">ROUND(SUM(D22+D34+D65+D93+D111+D152+D182+D279+D296+D338+D341+D359+D381+D388+D566+D593+D656+D677+D732+D752),2)</f>
        <v>27247864.120000001</v>
      </c>
      <c r="E10" s="13">
        <f t="shared" si="1"/>
        <v>152828131.38</v>
      </c>
      <c r="F10" s="13">
        <f t="shared" si="1"/>
        <v>62021935.920000002</v>
      </c>
      <c r="G10" s="13">
        <f t="shared" si="1"/>
        <v>129744842.15000001</v>
      </c>
      <c r="H10" s="13">
        <f t="shared" si="1"/>
        <v>50894776.880000003</v>
      </c>
      <c r="I10" s="13">
        <f t="shared" si="1"/>
        <v>23404091.780000001</v>
      </c>
      <c r="J10" s="13">
        <f t="shared" si="1"/>
        <v>55779653.630000003</v>
      </c>
      <c r="K10" s="13">
        <f t="shared" si="1"/>
        <v>0</v>
      </c>
      <c r="L10" s="13">
        <f t="shared" si="1"/>
        <v>251</v>
      </c>
      <c r="M10" s="13">
        <f t="shared" si="1"/>
        <v>584725917.75</v>
      </c>
      <c r="N10" s="13" t="s">
        <v>19</v>
      </c>
      <c r="O10" s="13">
        <f>ROUND(SUM(O22+O34+O65+O93+O111+O152+O182+O279+O296+O338+O341+O359+O381+O388+O566+O593+O656+O677+O732+O752),2)</f>
        <v>587395985.70000005</v>
      </c>
      <c r="P10" s="13">
        <f>ROUND(SUM(P22+P34+P65+P93+P111+P152+P182+P279+P296+P338+P341+P359+P381+P388+P566+P593+P656+P677+P732+P752),2)</f>
        <v>16680095.58</v>
      </c>
      <c r="Q10" s="13">
        <f>ROUND(SUM(Q22+Q34+Q65+Q93+Q111+Q152+Q182+Q279+Q296+Q338+Q341+Q359+Q381+Q388+Q566+Q593+Q656+Q677+Q732+Q752),2)</f>
        <v>202320519.88999999</v>
      </c>
      <c r="R10" s="13">
        <f>ROUND(SUM(R22+R34+R65+R93+R111+R152+R182+R279+R296+R338+R341+R359+R381+R388+R566+R593+R656+R677+R732+R752),2)</f>
        <v>397981198.00999999</v>
      </c>
      <c r="S10" s="13">
        <f>ROUND(SUM(S22+S34+S65+S93+S111+S152+S182+S279+S296+S338+S341+S359+S381+S388+S566+S593+S656+S677+S732+S752),2)</f>
        <v>0</v>
      </c>
    </row>
    <row r="11" spans="1:19" ht="15.75" hidden="1" x14ac:dyDescent="0.25">
      <c r="A11" s="127" t="s">
        <v>1199</v>
      </c>
      <c r="B11" s="128"/>
      <c r="C11" s="131"/>
      <c r="D11" s="16"/>
      <c r="E11" s="119"/>
      <c r="F11" s="17"/>
      <c r="G11" s="18"/>
      <c r="H11" s="18"/>
      <c r="I11" s="18"/>
      <c r="J11" s="18"/>
      <c r="K11" s="18"/>
      <c r="L11" s="19"/>
      <c r="M11" s="18"/>
      <c r="N11" s="20"/>
      <c r="O11" s="18"/>
      <c r="P11" s="18"/>
      <c r="Q11" s="18"/>
      <c r="R11" s="18"/>
      <c r="S11" s="18"/>
    </row>
    <row r="12" spans="1:19" hidden="1" x14ac:dyDescent="0.25">
      <c r="A12" s="21">
        <v>1</v>
      </c>
      <c r="B12" s="22" t="s">
        <v>22</v>
      </c>
      <c r="C12" s="23">
        <f t="shared" ref="C12:C22" si="2">ROUND(SUM(D12+E12+F12+G12+H12+I12+J12+K12+M12+O12+P12+Q12+R12+S12),2)</f>
        <v>11362.45</v>
      </c>
      <c r="D12" s="24"/>
      <c r="E12" s="25">
        <v>11362.45</v>
      </c>
      <c r="F12" s="25"/>
      <c r="G12" s="25"/>
      <c r="H12" s="25"/>
      <c r="I12" s="25"/>
      <c r="J12" s="25"/>
      <c r="K12" s="25"/>
      <c r="L12" s="26"/>
      <c r="M12" s="25"/>
      <c r="N12" s="25"/>
      <c r="O12" s="27"/>
      <c r="P12" s="25"/>
      <c r="Q12" s="25"/>
      <c r="R12" s="25"/>
      <c r="S12" s="25"/>
    </row>
    <row r="13" spans="1:19" hidden="1" x14ac:dyDescent="0.25">
      <c r="A13" s="21">
        <v>2</v>
      </c>
      <c r="B13" s="28" t="s">
        <v>23</v>
      </c>
      <c r="C13" s="111">
        <f t="shared" si="2"/>
        <v>27242.82</v>
      </c>
      <c r="D13" s="29"/>
      <c r="E13" s="30">
        <v>27242.82</v>
      </c>
      <c r="F13" s="30"/>
      <c r="G13" s="30"/>
      <c r="H13" s="30"/>
      <c r="I13" s="30"/>
      <c r="J13" s="30"/>
      <c r="K13" s="30"/>
      <c r="L13" s="31"/>
      <c r="M13" s="30"/>
      <c r="N13" s="30"/>
      <c r="O13" s="32"/>
      <c r="P13" s="30"/>
      <c r="Q13" s="32"/>
      <c r="R13" s="30"/>
      <c r="S13" s="30"/>
    </row>
    <row r="14" spans="1:19" hidden="1" x14ac:dyDescent="0.25">
      <c r="A14" s="21">
        <v>3</v>
      </c>
      <c r="B14" s="33" t="s">
        <v>24</v>
      </c>
      <c r="C14" s="111">
        <f t="shared" si="2"/>
        <v>167906.24</v>
      </c>
      <c r="D14" s="29"/>
      <c r="E14" s="30">
        <v>167906.24</v>
      </c>
      <c r="F14" s="34"/>
      <c r="G14" s="30"/>
      <c r="H14" s="34"/>
      <c r="I14" s="34"/>
      <c r="J14" s="34"/>
      <c r="K14" s="30"/>
      <c r="L14" s="31"/>
      <c r="M14" s="30"/>
      <c r="N14" s="30"/>
      <c r="O14" s="32"/>
      <c r="P14" s="30"/>
      <c r="Q14" s="32"/>
      <c r="R14" s="30"/>
      <c r="S14" s="30"/>
    </row>
    <row r="15" spans="1:19" hidden="1" x14ac:dyDescent="0.25">
      <c r="A15" s="21">
        <v>4</v>
      </c>
      <c r="B15" s="33" t="s">
        <v>25</v>
      </c>
      <c r="C15" s="111">
        <f t="shared" si="2"/>
        <v>18873656.489999998</v>
      </c>
      <c r="D15" s="29">
        <v>390601.92</v>
      </c>
      <c r="E15" s="30">
        <v>144936.32000000001</v>
      </c>
      <c r="F15" s="35"/>
      <c r="G15" s="30"/>
      <c r="H15" s="35">
        <v>1769588</v>
      </c>
      <c r="I15" s="35">
        <v>656380.01</v>
      </c>
      <c r="J15" s="35">
        <v>1067761.96</v>
      </c>
      <c r="K15" s="30"/>
      <c r="L15" s="31"/>
      <c r="M15" s="30"/>
      <c r="N15" s="30"/>
      <c r="O15" s="32"/>
      <c r="P15" s="30"/>
      <c r="Q15" s="35"/>
      <c r="R15" s="30">
        <v>14844388.279999999</v>
      </c>
      <c r="S15" s="30"/>
    </row>
    <row r="16" spans="1:19" hidden="1" x14ac:dyDescent="0.25">
      <c r="A16" s="21">
        <v>5</v>
      </c>
      <c r="B16" s="28" t="s">
        <v>26</v>
      </c>
      <c r="C16" s="111">
        <f t="shared" si="2"/>
        <v>17572986.41</v>
      </c>
      <c r="D16" s="29">
        <v>400180</v>
      </c>
      <c r="E16" s="30">
        <v>145438.67000000001</v>
      </c>
      <c r="F16" s="30"/>
      <c r="G16" s="30"/>
      <c r="H16" s="35">
        <v>1526113.49</v>
      </c>
      <c r="I16" s="35">
        <v>468530.38</v>
      </c>
      <c r="J16" s="35">
        <v>915061.29999999993</v>
      </c>
      <c r="K16" s="30"/>
      <c r="L16" s="31"/>
      <c r="M16" s="30"/>
      <c r="N16" s="30"/>
      <c r="O16" s="32"/>
      <c r="P16" s="30"/>
      <c r="Q16" s="34"/>
      <c r="R16" s="30">
        <v>14117662.57</v>
      </c>
      <c r="S16" s="30"/>
    </row>
    <row r="17" spans="1:19" hidden="1" x14ac:dyDescent="0.25">
      <c r="A17" s="21">
        <v>6</v>
      </c>
      <c r="B17" s="33" t="s">
        <v>27</v>
      </c>
      <c r="C17" s="111">
        <f t="shared" si="2"/>
        <v>146038.45000000001</v>
      </c>
      <c r="D17" s="29"/>
      <c r="E17" s="30">
        <v>146038.45000000001</v>
      </c>
      <c r="F17" s="30"/>
      <c r="G17" s="30"/>
      <c r="H17" s="30"/>
      <c r="I17" s="30"/>
      <c r="J17" s="30"/>
      <c r="K17" s="30"/>
      <c r="L17" s="31"/>
      <c r="M17" s="32"/>
      <c r="N17" s="30"/>
      <c r="O17" s="32"/>
      <c r="P17" s="30"/>
      <c r="Q17" s="32"/>
      <c r="R17" s="30"/>
      <c r="S17" s="30"/>
    </row>
    <row r="18" spans="1:19" hidden="1" x14ac:dyDescent="0.25">
      <c r="A18" s="21">
        <v>7</v>
      </c>
      <c r="B18" s="33" t="s">
        <v>28</v>
      </c>
      <c r="C18" s="111">
        <f t="shared" si="2"/>
        <v>81776.990000000005</v>
      </c>
      <c r="D18" s="29"/>
      <c r="E18" s="30">
        <v>81776.990000000005</v>
      </c>
      <c r="F18" s="30"/>
      <c r="G18" s="30"/>
      <c r="H18" s="30"/>
      <c r="I18" s="30"/>
      <c r="J18" s="30"/>
      <c r="K18" s="30"/>
      <c r="L18" s="31"/>
      <c r="M18" s="30"/>
      <c r="N18" s="30"/>
      <c r="O18" s="32"/>
      <c r="P18" s="30"/>
      <c r="Q18" s="30"/>
      <c r="R18" s="30"/>
      <c r="S18" s="30"/>
    </row>
    <row r="19" spans="1:19" hidden="1" x14ac:dyDescent="0.25">
      <c r="A19" s="21">
        <v>8</v>
      </c>
      <c r="B19" s="33" t="s">
        <v>29</v>
      </c>
      <c r="C19" s="111">
        <f t="shared" si="2"/>
        <v>5344372.07</v>
      </c>
      <c r="D19" s="29">
        <v>110128.85</v>
      </c>
      <c r="E19" s="30">
        <v>63874.54</v>
      </c>
      <c r="F19" s="30"/>
      <c r="G19" s="30"/>
      <c r="H19" s="30">
        <v>2986603.54</v>
      </c>
      <c r="I19" s="30">
        <v>816727.07000000007</v>
      </c>
      <c r="J19" s="30">
        <v>1367038.07</v>
      </c>
      <c r="K19" s="30"/>
      <c r="L19" s="31"/>
      <c r="M19" s="30"/>
      <c r="N19" s="30"/>
      <c r="O19" s="32"/>
      <c r="P19" s="30"/>
      <c r="Q19" s="30"/>
      <c r="R19" s="30"/>
      <c r="S19" s="30"/>
    </row>
    <row r="20" spans="1:19" hidden="1" x14ac:dyDescent="0.25">
      <c r="A20" s="21">
        <v>9</v>
      </c>
      <c r="B20" s="33" t="s">
        <v>30</v>
      </c>
      <c r="C20" s="111">
        <f t="shared" si="2"/>
        <v>82107.490000000005</v>
      </c>
      <c r="D20" s="29"/>
      <c r="E20" s="30">
        <v>82107.490000000005</v>
      </c>
      <c r="F20" s="30"/>
      <c r="G20" s="30"/>
      <c r="H20" s="30"/>
      <c r="I20" s="30"/>
      <c r="J20" s="30"/>
      <c r="K20" s="30"/>
      <c r="L20" s="31"/>
      <c r="M20" s="30"/>
      <c r="N20" s="30"/>
      <c r="O20" s="32"/>
      <c r="P20" s="30"/>
      <c r="Q20" s="30"/>
      <c r="R20" s="30"/>
      <c r="S20" s="30"/>
    </row>
    <row r="21" spans="1:19" hidden="1" x14ac:dyDescent="0.25">
      <c r="A21" s="21">
        <v>10</v>
      </c>
      <c r="B21" s="33" t="s">
        <v>31</v>
      </c>
      <c r="C21" s="111">
        <f t="shared" si="2"/>
        <v>99316.04</v>
      </c>
      <c r="D21" s="29"/>
      <c r="E21" s="30">
        <v>99316.04</v>
      </c>
      <c r="F21" s="30"/>
      <c r="G21" s="30"/>
      <c r="H21" s="30"/>
      <c r="I21" s="30"/>
      <c r="J21" s="30"/>
      <c r="K21" s="30"/>
      <c r="L21" s="31"/>
      <c r="M21" s="30"/>
      <c r="N21" s="30"/>
      <c r="O21" s="32"/>
      <c r="P21" s="30"/>
      <c r="Q21" s="30"/>
      <c r="R21" s="30"/>
      <c r="S21" s="30"/>
    </row>
    <row r="22" spans="1:19" hidden="1" x14ac:dyDescent="0.25">
      <c r="A22" s="160" t="s">
        <v>1208</v>
      </c>
      <c r="B22" s="161"/>
      <c r="C22" s="12">
        <f t="shared" si="2"/>
        <v>42406765.450000003</v>
      </c>
      <c r="D22" s="118">
        <f t="shared" ref="D22:S22" si="3">ROUND(SUM(D12:D21),2)</f>
        <v>900910.77</v>
      </c>
      <c r="E22" s="87">
        <f t="shared" si="3"/>
        <v>970000.01</v>
      </c>
      <c r="F22" s="118">
        <f t="shared" si="3"/>
        <v>0</v>
      </c>
      <c r="G22" s="118">
        <f t="shared" si="3"/>
        <v>0</v>
      </c>
      <c r="H22" s="118">
        <f t="shared" si="3"/>
        <v>6282305.0300000003</v>
      </c>
      <c r="I22" s="118">
        <f t="shared" si="3"/>
        <v>1941637.46</v>
      </c>
      <c r="J22" s="118">
        <f t="shared" si="3"/>
        <v>3349861.33</v>
      </c>
      <c r="K22" s="118">
        <f t="shared" si="3"/>
        <v>0</v>
      </c>
      <c r="L22" s="118">
        <f t="shared" si="3"/>
        <v>0</v>
      </c>
      <c r="M22" s="118">
        <f t="shared" si="3"/>
        <v>0</v>
      </c>
      <c r="N22" s="118">
        <f t="shared" si="3"/>
        <v>0</v>
      </c>
      <c r="O22" s="36">
        <f t="shared" si="3"/>
        <v>0</v>
      </c>
      <c r="P22" s="36">
        <f t="shared" si="3"/>
        <v>0</v>
      </c>
      <c r="Q22" s="36">
        <f t="shared" si="3"/>
        <v>0</v>
      </c>
      <c r="R22" s="36">
        <f t="shared" si="3"/>
        <v>28962050.850000001</v>
      </c>
      <c r="S22" s="36">
        <f t="shared" si="3"/>
        <v>0</v>
      </c>
    </row>
    <row r="23" spans="1:19" ht="15.75" hidden="1" x14ac:dyDescent="0.25">
      <c r="A23" s="127" t="s">
        <v>1200</v>
      </c>
      <c r="B23" s="128"/>
      <c r="C23" s="131"/>
      <c r="D23" s="16"/>
      <c r="E23" s="37"/>
      <c r="F23" s="37"/>
      <c r="G23" s="37"/>
      <c r="H23" s="37"/>
      <c r="I23" s="37"/>
      <c r="J23" s="37"/>
      <c r="K23" s="37"/>
      <c r="L23" s="9"/>
      <c r="M23" s="37"/>
      <c r="N23" s="38"/>
      <c r="O23" s="37"/>
      <c r="P23" s="37"/>
      <c r="Q23" s="37"/>
      <c r="R23" s="37"/>
      <c r="S23" s="39"/>
    </row>
    <row r="24" spans="1:19" hidden="1" x14ac:dyDescent="0.25">
      <c r="A24" s="21">
        <v>11</v>
      </c>
      <c r="B24" s="22" t="s">
        <v>32</v>
      </c>
      <c r="C24" s="23">
        <f t="shared" ref="C24:C34" si="4">ROUND(SUM(D24+E24+F24+G24+H24+I24+J24+K24+M24+O24+P24+Q24+R24+S24),2)</f>
        <v>40871.449999999997</v>
      </c>
      <c r="D24" s="24"/>
      <c r="E24" s="25">
        <v>40871.449999999997</v>
      </c>
      <c r="F24" s="25"/>
      <c r="G24" s="25"/>
      <c r="H24" s="25"/>
      <c r="I24" s="25"/>
      <c r="J24" s="25"/>
      <c r="K24" s="25"/>
      <c r="L24" s="26"/>
      <c r="M24" s="25"/>
      <c r="N24" s="25"/>
      <c r="O24" s="27"/>
      <c r="P24" s="25"/>
      <c r="Q24" s="25"/>
      <c r="R24" s="25"/>
      <c r="S24" s="25"/>
    </row>
    <row r="25" spans="1:19" hidden="1" x14ac:dyDescent="0.25">
      <c r="A25" s="21">
        <v>12</v>
      </c>
      <c r="B25" s="28" t="s">
        <v>33</v>
      </c>
      <c r="C25" s="23">
        <f t="shared" si="4"/>
        <v>99770.59</v>
      </c>
      <c r="D25" s="29"/>
      <c r="E25" s="30">
        <v>99770.59</v>
      </c>
      <c r="F25" s="30"/>
      <c r="G25" s="30"/>
      <c r="H25" s="30"/>
      <c r="I25" s="30"/>
      <c r="J25" s="30"/>
      <c r="K25" s="30"/>
      <c r="L25" s="31"/>
      <c r="M25" s="30"/>
      <c r="N25" s="30"/>
      <c r="O25" s="32"/>
      <c r="P25" s="30"/>
      <c r="Q25" s="32"/>
      <c r="R25" s="30"/>
      <c r="S25" s="30"/>
    </row>
    <row r="26" spans="1:19" ht="25.5" hidden="1" x14ac:dyDescent="0.25">
      <c r="A26" s="21">
        <v>13</v>
      </c>
      <c r="B26" s="28" t="s">
        <v>34</v>
      </c>
      <c r="C26" s="23">
        <f t="shared" si="4"/>
        <v>141161</v>
      </c>
      <c r="D26" s="29"/>
      <c r="E26" s="30">
        <v>141161</v>
      </c>
      <c r="F26" s="30"/>
      <c r="G26" s="30"/>
      <c r="H26" s="30"/>
      <c r="I26" s="30"/>
      <c r="J26" s="30"/>
      <c r="K26" s="30"/>
      <c r="L26" s="31"/>
      <c r="M26" s="30"/>
      <c r="N26" s="30"/>
      <c r="O26" s="32"/>
      <c r="P26" s="30"/>
      <c r="Q26" s="32"/>
      <c r="R26" s="30"/>
      <c r="S26" s="30"/>
    </row>
    <row r="27" spans="1:19" ht="25.5" hidden="1" x14ac:dyDescent="0.25">
      <c r="A27" s="21">
        <v>14</v>
      </c>
      <c r="B27" s="28" t="s">
        <v>35</v>
      </c>
      <c r="C27" s="23">
        <f t="shared" si="4"/>
        <v>23296.69</v>
      </c>
      <c r="D27" s="29"/>
      <c r="E27" s="30">
        <v>23296.69</v>
      </c>
      <c r="F27" s="30"/>
      <c r="G27" s="30"/>
      <c r="H27" s="30"/>
      <c r="I27" s="30"/>
      <c r="J27" s="30"/>
      <c r="K27" s="30"/>
      <c r="L27" s="31"/>
      <c r="M27" s="30"/>
      <c r="N27" s="30"/>
      <c r="O27" s="32"/>
      <c r="P27" s="30"/>
      <c r="Q27" s="32"/>
      <c r="R27" s="30"/>
      <c r="S27" s="30"/>
    </row>
    <row r="28" spans="1:19" ht="25.5" hidden="1" x14ac:dyDescent="0.25">
      <c r="A28" s="21">
        <v>15</v>
      </c>
      <c r="B28" s="28" t="s">
        <v>36</v>
      </c>
      <c r="C28" s="23">
        <f t="shared" si="4"/>
        <v>124920.18</v>
      </c>
      <c r="D28" s="29"/>
      <c r="E28" s="30">
        <v>124920.18</v>
      </c>
      <c r="F28" s="30"/>
      <c r="G28" s="30"/>
      <c r="H28" s="30"/>
      <c r="I28" s="30"/>
      <c r="J28" s="30"/>
      <c r="K28" s="30"/>
      <c r="L28" s="31"/>
      <c r="M28" s="30"/>
      <c r="N28" s="30"/>
      <c r="O28" s="32"/>
      <c r="P28" s="30"/>
      <c r="Q28" s="32"/>
      <c r="R28" s="30"/>
      <c r="S28" s="30"/>
    </row>
    <row r="29" spans="1:19" ht="25.5" hidden="1" x14ac:dyDescent="0.25">
      <c r="A29" s="21">
        <v>16</v>
      </c>
      <c r="B29" s="28" t="s">
        <v>37</v>
      </c>
      <c r="C29" s="23">
        <f t="shared" si="4"/>
        <v>249624</v>
      </c>
      <c r="D29" s="29"/>
      <c r="E29" s="30">
        <v>249624</v>
      </c>
      <c r="F29" s="30"/>
      <c r="G29" s="30"/>
      <c r="H29" s="30"/>
      <c r="I29" s="30"/>
      <c r="J29" s="30"/>
      <c r="K29" s="30"/>
      <c r="L29" s="31"/>
      <c r="M29" s="30"/>
      <c r="N29" s="30"/>
      <c r="O29" s="32"/>
      <c r="P29" s="30"/>
      <c r="Q29" s="32"/>
      <c r="R29" s="30"/>
      <c r="S29" s="30"/>
    </row>
    <row r="30" spans="1:19" ht="25.5" hidden="1" x14ac:dyDescent="0.25">
      <c r="A30" s="21">
        <v>17</v>
      </c>
      <c r="B30" s="28" t="s">
        <v>38</v>
      </c>
      <c r="C30" s="23">
        <f t="shared" si="4"/>
        <v>155422.31</v>
      </c>
      <c r="D30" s="29"/>
      <c r="E30" s="30">
        <v>155422.31</v>
      </c>
      <c r="F30" s="30"/>
      <c r="G30" s="30"/>
      <c r="H30" s="30"/>
      <c r="I30" s="30"/>
      <c r="J30" s="30"/>
      <c r="K30" s="30"/>
      <c r="L30" s="31"/>
      <c r="M30" s="30"/>
      <c r="N30" s="30"/>
      <c r="O30" s="32"/>
      <c r="P30" s="30"/>
      <c r="Q30" s="32"/>
      <c r="R30" s="30"/>
      <c r="S30" s="30"/>
    </row>
    <row r="31" spans="1:19" hidden="1" x14ac:dyDescent="0.25">
      <c r="A31" s="21">
        <v>18</v>
      </c>
      <c r="B31" s="28" t="s">
        <v>39</v>
      </c>
      <c r="C31" s="23">
        <f t="shared" si="4"/>
        <v>213209.83</v>
      </c>
      <c r="D31" s="29"/>
      <c r="E31" s="30">
        <v>213209.83</v>
      </c>
      <c r="F31" s="30"/>
      <c r="G31" s="30"/>
      <c r="H31" s="30"/>
      <c r="I31" s="30"/>
      <c r="J31" s="30"/>
      <c r="K31" s="30"/>
      <c r="L31" s="31"/>
      <c r="M31" s="30"/>
      <c r="N31" s="30"/>
      <c r="O31" s="32"/>
      <c r="P31" s="30"/>
      <c r="Q31" s="32"/>
      <c r="R31" s="30"/>
      <c r="S31" s="30"/>
    </row>
    <row r="32" spans="1:19" hidden="1" x14ac:dyDescent="0.25">
      <c r="A32" s="21">
        <v>19</v>
      </c>
      <c r="B32" s="33" t="s">
        <v>40</v>
      </c>
      <c r="C32" s="23">
        <f t="shared" si="4"/>
        <v>94031.94</v>
      </c>
      <c r="D32" s="29"/>
      <c r="E32" s="30">
        <v>94031.94</v>
      </c>
      <c r="F32" s="32"/>
      <c r="G32" s="30"/>
      <c r="H32" s="32"/>
      <c r="I32" s="32"/>
      <c r="J32" s="32"/>
      <c r="K32" s="30"/>
      <c r="L32" s="31"/>
      <c r="M32" s="30"/>
      <c r="N32" s="30"/>
      <c r="O32" s="32"/>
      <c r="P32" s="30"/>
      <c r="Q32" s="32"/>
      <c r="R32" s="30"/>
      <c r="S32" s="30"/>
    </row>
    <row r="33" spans="1:19" hidden="1" x14ac:dyDescent="0.25">
      <c r="A33" s="21">
        <v>20</v>
      </c>
      <c r="B33" s="33" t="s">
        <v>41</v>
      </c>
      <c r="C33" s="23">
        <f t="shared" si="4"/>
        <v>210068.32</v>
      </c>
      <c r="D33" s="29"/>
      <c r="E33" s="30">
        <v>210068.32</v>
      </c>
      <c r="F33" s="30"/>
      <c r="G33" s="30"/>
      <c r="H33" s="30"/>
      <c r="I33" s="30"/>
      <c r="J33" s="30"/>
      <c r="K33" s="30"/>
      <c r="L33" s="31"/>
      <c r="M33" s="30"/>
      <c r="N33" s="30"/>
      <c r="O33" s="32"/>
      <c r="P33" s="30"/>
      <c r="Q33" s="30"/>
      <c r="R33" s="30"/>
      <c r="S33" s="30"/>
    </row>
    <row r="34" spans="1:19" hidden="1" x14ac:dyDescent="0.25">
      <c r="A34" s="162" t="s">
        <v>1209</v>
      </c>
      <c r="B34" s="163"/>
      <c r="C34" s="12">
        <f t="shared" si="4"/>
        <v>1352376.31</v>
      </c>
      <c r="D34" s="118">
        <f t="shared" ref="D34:S34" si="5">ROUND(SUM(D24:D33),2)</f>
        <v>0</v>
      </c>
      <c r="E34" s="87">
        <f t="shared" si="5"/>
        <v>1352376.31</v>
      </c>
      <c r="F34" s="118">
        <f t="shared" si="5"/>
        <v>0</v>
      </c>
      <c r="G34" s="118">
        <f t="shared" si="5"/>
        <v>0</v>
      </c>
      <c r="H34" s="118">
        <f t="shared" si="5"/>
        <v>0</v>
      </c>
      <c r="I34" s="118">
        <f t="shared" si="5"/>
        <v>0</v>
      </c>
      <c r="J34" s="118">
        <f t="shared" si="5"/>
        <v>0</v>
      </c>
      <c r="K34" s="118">
        <f t="shared" si="5"/>
        <v>0</v>
      </c>
      <c r="L34" s="118">
        <f t="shared" si="5"/>
        <v>0</v>
      </c>
      <c r="M34" s="118">
        <f t="shared" si="5"/>
        <v>0</v>
      </c>
      <c r="N34" s="118">
        <f t="shared" si="5"/>
        <v>0</v>
      </c>
      <c r="O34" s="36">
        <f t="shared" si="5"/>
        <v>0</v>
      </c>
      <c r="P34" s="36">
        <f t="shared" si="5"/>
        <v>0</v>
      </c>
      <c r="Q34" s="36">
        <f t="shared" si="5"/>
        <v>0</v>
      </c>
      <c r="R34" s="36">
        <f t="shared" si="5"/>
        <v>0</v>
      </c>
      <c r="S34" s="36">
        <f t="shared" si="5"/>
        <v>0</v>
      </c>
    </row>
    <row r="35" spans="1:19" ht="15.75" hidden="1" x14ac:dyDescent="0.25">
      <c r="A35" s="127" t="s">
        <v>42</v>
      </c>
      <c r="B35" s="128"/>
      <c r="C35" s="131"/>
      <c r="D35" s="16"/>
      <c r="E35" s="37"/>
      <c r="F35" s="37"/>
      <c r="G35" s="37"/>
      <c r="H35" s="37"/>
      <c r="I35" s="37"/>
      <c r="J35" s="37"/>
      <c r="K35" s="37"/>
      <c r="L35" s="9"/>
      <c r="M35" s="37"/>
      <c r="N35" s="38"/>
      <c r="O35" s="37"/>
      <c r="P35" s="37"/>
      <c r="Q35" s="37"/>
      <c r="R35" s="37"/>
      <c r="S35" s="39"/>
    </row>
    <row r="36" spans="1:19" hidden="1" x14ac:dyDescent="0.25">
      <c r="A36" s="8">
        <v>21</v>
      </c>
      <c r="B36" s="22" t="s">
        <v>43</v>
      </c>
      <c r="C36" s="23">
        <f t="shared" ref="C36:C64" si="6">ROUND(SUM(D36+E36+F36+G36+H36+I36+J36+K36+M36+O36+P36+Q36+R36+S36),2)</f>
        <v>279889.65999999997</v>
      </c>
      <c r="D36" s="24"/>
      <c r="E36" s="25">
        <v>279889.65999999997</v>
      </c>
      <c r="F36" s="25"/>
      <c r="G36" s="25"/>
      <c r="H36" s="25"/>
      <c r="I36" s="25"/>
      <c r="J36" s="25"/>
      <c r="K36" s="25"/>
      <c r="L36" s="26"/>
      <c r="M36" s="25"/>
      <c r="N36" s="25"/>
      <c r="O36" s="27"/>
      <c r="P36" s="25"/>
      <c r="Q36" s="25"/>
      <c r="R36" s="25"/>
      <c r="S36" s="25"/>
    </row>
    <row r="37" spans="1:19" hidden="1" x14ac:dyDescent="0.25">
      <c r="A37" s="8">
        <v>22</v>
      </c>
      <c r="B37" s="28" t="s">
        <v>44</v>
      </c>
      <c r="C37" s="111">
        <f t="shared" si="6"/>
        <v>402441.32</v>
      </c>
      <c r="D37" s="29"/>
      <c r="E37" s="30">
        <v>402441.32</v>
      </c>
      <c r="F37" s="30"/>
      <c r="G37" s="30"/>
      <c r="H37" s="30"/>
      <c r="I37" s="30"/>
      <c r="J37" s="30"/>
      <c r="K37" s="30"/>
      <c r="L37" s="31"/>
      <c r="M37" s="30"/>
      <c r="N37" s="30"/>
      <c r="O37" s="32"/>
      <c r="P37" s="30"/>
      <c r="Q37" s="32"/>
      <c r="R37" s="30"/>
      <c r="S37" s="30"/>
    </row>
    <row r="38" spans="1:19" hidden="1" x14ac:dyDescent="0.25">
      <c r="A38" s="8">
        <v>23</v>
      </c>
      <c r="B38" s="28" t="s">
        <v>45</v>
      </c>
      <c r="C38" s="111">
        <f t="shared" si="6"/>
        <v>403068.89</v>
      </c>
      <c r="D38" s="29"/>
      <c r="E38" s="30">
        <v>403068.89</v>
      </c>
      <c r="F38" s="30"/>
      <c r="G38" s="30"/>
      <c r="H38" s="30"/>
      <c r="I38" s="30"/>
      <c r="J38" s="30"/>
      <c r="K38" s="30"/>
      <c r="L38" s="31"/>
      <c r="M38" s="30"/>
      <c r="N38" s="30"/>
      <c r="O38" s="32"/>
      <c r="P38" s="30"/>
      <c r="Q38" s="32"/>
      <c r="R38" s="30"/>
      <c r="S38" s="30"/>
    </row>
    <row r="39" spans="1:19" hidden="1" x14ac:dyDescent="0.25">
      <c r="A39" s="8">
        <v>24</v>
      </c>
      <c r="B39" s="28" t="s">
        <v>46</v>
      </c>
      <c r="C39" s="23">
        <f t="shared" si="6"/>
        <v>190448.91</v>
      </c>
      <c r="D39" s="29"/>
      <c r="E39" s="25">
        <v>190448.91</v>
      </c>
      <c r="F39" s="30"/>
      <c r="G39" s="30"/>
      <c r="H39" s="30"/>
      <c r="I39" s="30"/>
      <c r="J39" s="30"/>
      <c r="K39" s="30"/>
      <c r="L39" s="31"/>
      <c r="M39" s="30"/>
      <c r="N39" s="30"/>
      <c r="O39" s="32"/>
      <c r="P39" s="30"/>
      <c r="Q39" s="32"/>
      <c r="R39" s="30"/>
      <c r="S39" s="30"/>
    </row>
    <row r="40" spans="1:19" hidden="1" x14ac:dyDescent="0.25">
      <c r="A40" s="8">
        <v>25</v>
      </c>
      <c r="B40" s="28" t="s">
        <v>47</v>
      </c>
      <c r="C40" s="23">
        <f t="shared" si="6"/>
        <v>5584706.5999999996</v>
      </c>
      <c r="D40" s="29">
        <f>ROUND((F40+G40+H40+I40+J40+K40+M40+O40+P40+Q40+R40+S40)*0.0214,2)</f>
        <v>113695.49</v>
      </c>
      <c r="E40" s="25">
        <v>158137.67000000001</v>
      </c>
      <c r="F40" s="30"/>
      <c r="G40" s="30"/>
      <c r="H40" s="30"/>
      <c r="I40" s="30"/>
      <c r="J40" s="30"/>
      <c r="K40" s="30"/>
      <c r="L40" s="31"/>
      <c r="M40" s="30"/>
      <c r="N40" s="30"/>
      <c r="O40" s="32"/>
      <c r="P40" s="30"/>
      <c r="Q40" s="32"/>
      <c r="R40" s="30">
        <v>5312873.4359999998</v>
      </c>
      <c r="S40" s="30"/>
    </row>
    <row r="41" spans="1:19" hidden="1" x14ac:dyDescent="0.25">
      <c r="A41" s="8">
        <v>26</v>
      </c>
      <c r="B41" s="28" t="s">
        <v>48</v>
      </c>
      <c r="C41" s="23">
        <f t="shared" si="6"/>
        <v>8469196.1099999994</v>
      </c>
      <c r="D41" s="29">
        <v>54386.91</v>
      </c>
      <c r="E41" s="25"/>
      <c r="F41" s="30"/>
      <c r="G41" s="30">
        <v>8414809.1999999993</v>
      </c>
      <c r="H41" s="30"/>
      <c r="I41" s="30"/>
      <c r="J41" s="30"/>
      <c r="K41" s="30"/>
      <c r="L41" s="31"/>
      <c r="M41" s="30"/>
      <c r="N41" s="30"/>
      <c r="O41" s="32"/>
      <c r="P41" s="30"/>
      <c r="Q41" s="32"/>
      <c r="R41" s="30"/>
      <c r="S41" s="30"/>
    </row>
    <row r="42" spans="1:19" hidden="1" x14ac:dyDescent="0.25">
      <c r="A42" s="8">
        <v>27</v>
      </c>
      <c r="B42" s="28" t="s">
        <v>49</v>
      </c>
      <c r="C42" s="23">
        <f t="shared" si="6"/>
        <v>13389564.92</v>
      </c>
      <c r="D42" s="29">
        <f>ROUND((F42+G42+H42+I42+J42+K42+M42+O42+P42+Q42+R42+S42)*0.0214,2)</f>
        <v>280533.28000000003</v>
      </c>
      <c r="E42" s="25"/>
      <c r="F42" s="30"/>
      <c r="G42" s="30">
        <v>6872543.5499999998</v>
      </c>
      <c r="H42" s="30"/>
      <c r="I42" s="30"/>
      <c r="J42" s="30"/>
      <c r="K42" s="30"/>
      <c r="L42" s="31"/>
      <c r="M42" s="30"/>
      <c r="N42" s="30" t="s">
        <v>56</v>
      </c>
      <c r="O42" s="32">
        <v>6236488.0899999999</v>
      </c>
      <c r="P42" s="30"/>
      <c r="Q42" s="32"/>
      <c r="R42" s="30"/>
      <c r="S42" s="30"/>
    </row>
    <row r="43" spans="1:19" hidden="1" x14ac:dyDescent="0.25">
      <c r="A43" s="8">
        <v>28</v>
      </c>
      <c r="B43" s="33" t="s">
        <v>50</v>
      </c>
      <c r="C43" s="111">
        <f t="shared" si="6"/>
        <v>329850.90000000002</v>
      </c>
      <c r="D43" s="29"/>
      <c r="E43" s="30">
        <v>329850.90000000002</v>
      </c>
      <c r="F43" s="32"/>
      <c r="G43" s="30"/>
      <c r="H43" s="32"/>
      <c r="I43" s="32"/>
      <c r="J43" s="32"/>
      <c r="K43" s="30"/>
      <c r="L43" s="31"/>
      <c r="M43" s="30"/>
      <c r="N43" s="30"/>
      <c r="O43" s="32"/>
      <c r="P43" s="30"/>
      <c r="Q43" s="32"/>
      <c r="R43" s="30"/>
      <c r="S43" s="30"/>
    </row>
    <row r="44" spans="1:19" hidden="1" x14ac:dyDescent="0.25">
      <c r="A44" s="8">
        <v>29</v>
      </c>
      <c r="B44" s="33" t="s">
        <v>51</v>
      </c>
      <c r="C44" s="111">
        <f t="shared" si="6"/>
        <v>352937.15</v>
      </c>
      <c r="D44" s="29"/>
      <c r="E44" s="30">
        <v>352937.15</v>
      </c>
      <c r="F44" s="30"/>
      <c r="G44" s="30"/>
      <c r="H44" s="30"/>
      <c r="I44" s="30"/>
      <c r="J44" s="30"/>
      <c r="K44" s="30"/>
      <c r="L44" s="31"/>
      <c r="M44" s="30"/>
      <c r="N44" s="30"/>
      <c r="O44" s="32"/>
      <c r="P44" s="30"/>
      <c r="Q44" s="30"/>
      <c r="R44" s="30"/>
      <c r="S44" s="30"/>
    </row>
    <row r="45" spans="1:19" hidden="1" x14ac:dyDescent="0.25">
      <c r="A45" s="8">
        <v>30</v>
      </c>
      <c r="B45" s="33" t="s">
        <v>52</v>
      </c>
      <c r="C45" s="111">
        <f t="shared" si="6"/>
        <v>189593.7</v>
      </c>
      <c r="D45" s="29"/>
      <c r="E45" s="30">
        <v>189593.7</v>
      </c>
      <c r="F45" s="30"/>
      <c r="G45" s="30"/>
      <c r="H45" s="30"/>
      <c r="I45" s="30"/>
      <c r="J45" s="30"/>
      <c r="K45" s="30"/>
      <c r="L45" s="31"/>
      <c r="M45" s="32"/>
      <c r="N45" s="30"/>
      <c r="O45" s="32"/>
      <c r="P45" s="30"/>
      <c r="Q45" s="32"/>
      <c r="R45" s="30"/>
      <c r="S45" s="30"/>
    </row>
    <row r="46" spans="1:19" hidden="1" x14ac:dyDescent="0.25">
      <c r="A46" s="8">
        <v>31</v>
      </c>
      <c r="B46" s="33" t="s">
        <v>53</v>
      </c>
      <c r="C46" s="111">
        <f t="shared" si="6"/>
        <v>447339.47</v>
      </c>
      <c r="D46" s="29"/>
      <c r="E46" s="30">
        <v>447339.47</v>
      </c>
      <c r="F46" s="30"/>
      <c r="G46" s="30"/>
      <c r="H46" s="30"/>
      <c r="I46" s="30"/>
      <c r="J46" s="30"/>
      <c r="K46" s="30"/>
      <c r="L46" s="31"/>
      <c r="M46" s="30"/>
      <c r="N46" s="30"/>
      <c r="O46" s="32"/>
      <c r="P46" s="30"/>
      <c r="Q46" s="30"/>
      <c r="R46" s="30"/>
      <c r="S46" s="30"/>
    </row>
    <row r="47" spans="1:19" hidden="1" x14ac:dyDescent="0.25">
      <c r="A47" s="8">
        <v>32</v>
      </c>
      <c r="B47" s="33" t="s">
        <v>54</v>
      </c>
      <c r="C47" s="111">
        <f t="shared" si="6"/>
        <v>501806.22</v>
      </c>
      <c r="D47" s="29"/>
      <c r="E47" s="30">
        <v>501806.22</v>
      </c>
      <c r="F47" s="30"/>
      <c r="G47" s="30"/>
      <c r="H47" s="30"/>
      <c r="I47" s="30"/>
      <c r="J47" s="30"/>
      <c r="K47" s="30"/>
      <c r="L47" s="31"/>
      <c r="M47" s="30"/>
      <c r="N47" s="30"/>
      <c r="O47" s="32"/>
      <c r="P47" s="30"/>
      <c r="Q47" s="30"/>
      <c r="R47" s="30"/>
      <c r="S47" s="30"/>
    </row>
    <row r="48" spans="1:19" hidden="1" x14ac:dyDescent="0.25">
      <c r="A48" s="8">
        <v>33</v>
      </c>
      <c r="B48" s="33" t="s">
        <v>55</v>
      </c>
      <c r="C48" s="111">
        <f t="shared" si="6"/>
        <v>20605677.719999999</v>
      </c>
      <c r="D48" s="29">
        <f>ROUND((F48+G48+H48+I48+J48+K48+M48+O48+P48+Q48+R48+S48)*0.0214,2)</f>
        <v>425621.59</v>
      </c>
      <c r="E48" s="30">
        <v>291196.93</v>
      </c>
      <c r="F48" s="30"/>
      <c r="G48" s="30"/>
      <c r="H48" s="30"/>
      <c r="I48" s="30"/>
      <c r="J48" s="30"/>
      <c r="K48" s="30"/>
      <c r="L48" s="31"/>
      <c r="M48" s="30"/>
      <c r="N48" s="30" t="s">
        <v>56</v>
      </c>
      <c r="O48" s="32">
        <v>8455818.4800000004</v>
      </c>
      <c r="P48" s="30"/>
      <c r="Q48" s="30"/>
      <c r="R48" s="30">
        <v>11433040.720000001</v>
      </c>
      <c r="S48" s="30"/>
    </row>
    <row r="49" spans="1:19" hidden="1" x14ac:dyDescent="0.25">
      <c r="A49" s="8">
        <v>34</v>
      </c>
      <c r="B49" s="33" t="s">
        <v>57</v>
      </c>
      <c r="C49" s="111">
        <f t="shared" si="6"/>
        <v>402908.84</v>
      </c>
      <c r="D49" s="29"/>
      <c r="E49" s="30">
        <v>402908.84</v>
      </c>
      <c r="F49" s="30"/>
      <c r="G49" s="30"/>
      <c r="H49" s="30"/>
      <c r="I49" s="30"/>
      <c r="J49" s="30"/>
      <c r="K49" s="30"/>
      <c r="L49" s="31"/>
      <c r="M49" s="30"/>
      <c r="N49" s="30"/>
      <c r="O49" s="32"/>
      <c r="P49" s="30"/>
      <c r="Q49" s="30"/>
      <c r="R49" s="30"/>
      <c r="S49" s="30"/>
    </row>
    <row r="50" spans="1:19" hidden="1" x14ac:dyDescent="0.25">
      <c r="A50" s="8">
        <v>35</v>
      </c>
      <c r="B50" s="33" t="s">
        <v>58</v>
      </c>
      <c r="C50" s="111">
        <f t="shared" si="6"/>
        <v>313644.34000000003</v>
      </c>
      <c r="D50" s="29"/>
      <c r="E50" s="30">
        <v>313644.34000000003</v>
      </c>
      <c r="F50" s="30"/>
      <c r="G50" s="30"/>
      <c r="H50" s="30"/>
      <c r="I50" s="30"/>
      <c r="J50" s="30"/>
      <c r="K50" s="30"/>
      <c r="L50" s="31"/>
      <c r="M50" s="30"/>
      <c r="N50" s="30"/>
      <c r="O50" s="32"/>
      <c r="P50" s="30"/>
      <c r="Q50" s="30"/>
      <c r="R50" s="30"/>
      <c r="S50" s="30"/>
    </row>
    <row r="51" spans="1:19" hidden="1" x14ac:dyDescent="0.25">
      <c r="A51" s="8">
        <v>36</v>
      </c>
      <c r="B51" s="33" t="s">
        <v>60</v>
      </c>
      <c r="C51" s="111">
        <f t="shared" si="6"/>
        <v>1967077.08</v>
      </c>
      <c r="D51" s="29">
        <f>ROUND((F51+G51+H51+I51+J51+K51+M51+O51+P51+Q51+R51+S51)*0.0214,2)</f>
        <v>41213.480000000003</v>
      </c>
      <c r="E51" s="30"/>
      <c r="F51" s="32"/>
      <c r="G51" s="34"/>
      <c r="H51" s="30">
        <v>931467.6</v>
      </c>
      <c r="I51" s="30">
        <v>368861.8</v>
      </c>
      <c r="J51" s="30">
        <v>625534.19999999995</v>
      </c>
      <c r="K51" s="30"/>
      <c r="L51" s="31"/>
      <c r="M51" s="30"/>
      <c r="N51" s="40"/>
      <c r="O51" s="30"/>
      <c r="P51" s="30"/>
      <c r="Q51" s="30"/>
      <c r="R51" s="30"/>
      <c r="S51" s="30"/>
    </row>
    <row r="52" spans="1:19" hidden="1" x14ac:dyDescent="0.25">
      <c r="A52" s="8">
        <v>37</v>
      </c>
      <c r="B52" s="33" t="s">
        <v>61</v>
      </c>
      <c r="C52" s="111">
        <f t="shared" si="6"/>
        <v>6239955</v>
      </c>
      <c r="D52" s="29">
        <f>ROUND((F52+G52+H52+I52+J52+K52+M52+O52+P52+Q52+R52+S52)*0.0214,2)</f>
        <v>128361.32</v>
      </c>
      <c r="E52" s="30">
        <v>113401.02</v>
      </c>
      <c r="F52" s="32"/>
      <c r="G52" s="30"/>
      <c r="H52" s="30"/>
      <c r="I52" s="30"/>
      <c r="J52" s="30"/>
      <c r="K52" s="30"/>
      <c r="L52" s="31"/>
      <c r="M52" s="30"/>
      <c r="N52" s="40" t="s">
        <v>56</v>
      </c>
      <c r="O52" s="32">
        <v>5998192.6600000001</v>
      </c>
      <c r="P52" s="30"/>
      <c r="Q52" s="32"/>
      <c r="R52" s="30"/>
      <c r="S52" s="30"/>
    </row>
    <row r="53" spans="1:19" hidden="1" x14ac:dyDescent="0.25">
      <c r="A53" s="8">
        <v>38</v>
      </c>
      <c r="B53" s="33" t="s">
        <v>62</v>
      </c>
      <c r="C53" s="111">
        <f t="shared" si="6"/>
        <v>2223877.0299999998</v>
      </c>
      <c r="D53" s="29">
        <f>ROUND((F53+G53+H53+I53+J53+K53+M53+O53+P53+Q53+R53+S53)*0.0214,2)</f>
        <v>45403.53</v>
      </c>
      <c r="E53" s="30">
        <v>56813.31</v>
      </c>
      <c r="F53" s="32"/>
      <c r="G53" s="32"/>
      <c r="H53" s="32"/>
      <c r="I53" s="32"/>
      <c r="J53" s="32"/>
      <c r="K53" s="30"/>
      <c r="L53" s="31"/>
      <c r="M53" s="30"/>
      <c r="N53" s="30"/>
      <c r="O53" s="30"/>
      <c r="P53" s="30">
        <v>2121660.19</v>
      </c>
      <c r="Q53" s="32"/>
      <c r="R53" s="30"/>
      <c r="S53" s="30"/>
    </row>
    <row r="54" spans="1:19" hidden="1" x14ac:dyDescent="0.25">
      <c r="A54" s="8">
        <v>39</v>
      </c>
      <c r="B54" s="33" t="s">
        <v>63</v>
      </c>
      <c r="C54" s="111">
        <f t="shared" si="6"/>
        <v>320153.82</v>
      </c>
      <c r="D54" s="29"/>
      <c r="E54" s="30">
        <v>320153.82</v>
      </c>
      <c r="F54" s="32"/>
      <c r="G54" s="32"/>
      <c r="H54" s="32"/>
      <c r="I54" s="32"/>
      <c r="J54" s="32"/>
      <c r="K54" s="30"/>
      <c r="L54" s="31"/>
      <c r="M54" s="30"/>
      <c r="N54" s="30"/>
      <c r="O54" s="30"/>
      <c r="P54" s="30"/>
      <c r="Q54" s="30"/>
      <c r="R54" s="30"/>
      <c r="S54" s="30"/>
    </row>
    <row r="55" spans="1:19" hidden="1" x14ac:dyDescent="0.25">
      <c r="A55" s="8">
        <v>40</v>
      </c>
      <c r="B55" s="33" t="s">
        <v>64</v>
      </c>
      <c r="C55" s="111">
        <f t="shared" si="6"/>
        <v>233518.3</v>
      </c>
      <c r="D55" s="29"/>
      <c r="E55" s="30">
        <v>233518.3</v>
      </c>
      <c r="F55" s="32"/>
      <c r="G55" s="32"/>
      <c r="H55" s="32"/>
      <c r="I55" s="32"/>
      <c r="J55" s="32"/>
      <c r="K55" s="30"/>
      <c r="L55" s="31"/>
      <c r="M55" s="30"/>
      <c r="N55" s="30"/>
      <c r="O55" s="32"/>
      <c r="P55" s="30"/>
      <c r="Q55" s="30"/>
      <c r="R55" s="30"/>
      <c r="S55" s="30"/>
    </row>
    <row r="56" spans="1:19" hidden="1" x14ac:dyDescent="0.25">
      <c r="A56" s="8">
        <v>41</v>
      </c>
      <c r="B56" s="33" t="s">
        <v>65</v>
      </c>
      <c r="C56" s="111">
        <f t="shared" si="6"/>
        <v>476642.77</v>
      </c>
      <c r="D56" s="29"/>
      <c r="E56" s="30">
        <v>476642.77</v>
      </c>
      <c r="F56" s="30"/>
      <c r="G56" s="32"/>
      <c r="H56" s="30"/>
      <c r="I56" s="30"/>
      <c r="J56" s="30"/>
      <c r="K56" s="30"/>
      <c r="L56" s="31"/>
      <c r="M56" s="30"/>
      <c r="N56" s="30"/>
      <c r="O56" s="30"/>
      <c r="P56" s="30"/>
      <c r="Q56" s="32"/>
      <c r="R56" s="30"/>
      <c r="S56" s="30"/>
    </row>
    <row r="57" spans="1:19" hidden="1" x14ac:dyDescent="0.25">
      <c r="A57" s="8">
        <v>42</v>
      </c>
      <c r="B57" s="33" t="s">
        <v>66</v>
      </c>
      <c r="C57" s="111">
        <f t="shared" si="6"/>
        <v>353914.96</v>
      </c>
      <c r="D57" s="29"/>
      <c r="E57" s="30">
        <v>353914.96</v>
      </c>
      <c r="F57" s="30"/>
      <c r="G57" s="32"/>
      <c r="H57" s="30"/>
      <c r="I57" s="30"/>
      <c r="J57" s="30"/>
      <c r="K57" s="30"/>
      <c r="L57" s="31"/>
      <c r="M57" s="30"/>
      <c r="N57" s="30"/>
      <c r="O57" s="30"/>
      <c r="P57" s="30"/>
      <c r="Q57" s="30"/>
      <c r="R57" s="30"/>
      <c r="S57" s="30"/>
    </row>
    <row r="58" spans="1:19" hidden="1" x14ac:dyDescent="0.25">
      <c r="A58" s="8">
        <v>43</v>
      </c>
      <c r="B58" s="33" t="s">
        <v>67</v>
      </c>
      <c r="C58" s="111">
        <f t="shared" si="6"/>
        <v>491091.54</v>
      </c>
      <c r="D58" s="29"/>
      <c r="E58" s="30">
        <v>491091.54</v>
      </c>
      <c r="F58" s="32"/>
      <c r="G58" s="32"/>
      <c r="H58" s="32"/>
      <c r="I58" s="32"/>
      <c r="J58" s="32"/>
      <c r="K58" s="30"/>
      <c r="L58" s="31"/>
      <c r="M58" s="30"/>
      <c r="N58" s="30"/>
      <c r="O58" s="32"/>
      <c r="P58" s="32"/>
      <c r="Q58" s="30"/>
      <c r="R58" s="30"/>
      <c r="S58" s="30"/>
    </row>
    <row r="59" spans="1:19" hidden="1" x14ac:dyDescent="0.25">
      <c r="A59" s="8">
        <v>44</v>
      </c>
      <c r="B59" s="33" t="s">
        <v>68</v>
      </c>
      <c r="C59" s="111">
        <f t="shared" si="6"/>
        <v>89226.31</v>
      </c>
      <c r="D59" s="29"/>
      <c r="E59" s="30">
        <v>89226.31</v>
      </c>
      <c r="F59" s="32"/>
      <c r="G59" s="30"/>
      <c r="H59" s="32"/>
      <c r="I59" s="32"/>
      <c r="J59" s="32"/>
      <c r="K59" s="30"/>
      <c r="L59" s="31"/>
      <c r="M59" s="30"/>
      <c r="N59" s="30"/>
      <c r="O59" s="30"/>
      <c r="P59" s="30"/>
      <c r="Q59" s="30"/>
      <c r="R59" s="30"/>
      <c r="S59" s="30"/>
    </row>
    <row r="60" spans="1:19" hidden="1" x14ac:dyDescent="0.25">
      <c r="A60" s="8">
        <v>45</v>
      </c>
      <c r="B60" s="33" t="s">
        <v>69</v>
      </c>
      <c r="C60" s="111">
        <f t="shared" si="6"/>
        <v>305752.62</v>
      </c>
      <c r="D60" s="29"/>
      <c r="E60" s="30">
        <v>305752.62</v>
      </c>
      <c r="F60" s="30"/>
      <c r="G60" s="35"/>
      <c r="H60" s="35"/>
      <c r="I60" s="35"/>
      <c r="J60" s="35"/>
      <c r="K60" s="30"/>
      <c r="L60" s="31"/>
      <c r="M60" s="30"/>
      <c r="N60" s="30"/>
      <c r="O60" s="35"/>
      <c r="P60" s="35"/>
      <c r="Q60" s="32"/>
      <c r="R60" s="30"/>
      <c r="S60" s="30"/>
    </row>
    <row r="61" spans="1:19" hidden="1" x14ac:dyDescent="0.25">
      <c r="A61" s="8">
        <v>46</v>
      </c>
      <c r="B61" s="33" t="s">
        <v>1119</v>
      </c>
      <c r="C61" s="111">
        <f t="shared" si="6"/>
        <v>216586.23999999999</v>
      </c>
      <c r="D61" s="29">
        <f>ROUND((F61+G61+H61+I61+J61+K61+M61+O61+P61+Q61+R61+S61)*0.0214,2)</f>
        <v>4537.84</v>
      </c>
      <c r="E61" s="30"/>
      <c r="F61" s="30"/>
      <c r="G61" s="35"/>
      <c r="H61" s="30"/>
      <c r="I61" s="30"/>
      <c r="J61" s="30"/>
      <c r="K61" s="30"/>
      <c r="L61" s="31"/>
      <c r="M61" s="30"/>
      <c r="N61" s="30" t="s">
        <v>116</v>
      </c>
      <c r="O61" s="35">
        <v>212048.4</v>
      </c>
      <c r="P61" s="30"/>
      <c r="Q61" s="32"/>
      <c r="R61" s="30"/>
      <c r="S61" s="30"/>
    </row>
    <row r="62" spans="1:19" hidden="1" x14ac:dyDescent="0.25">
      <c r="A62" s="8">
        <v>47</v>
      </c>
      <c r="B62" s="33" t="s">
        <v>1120</v>
      </c>
      <c r="C62" s="111">
        <f t="shared" si="6"/>
        <v>323453.27</v>
      </c>
      <c r="D62" s="29">
        <f>ROUND((F62+G62+H62+I62+J62+K62+M62+O62+P62+Q62+R62+S62)*0.0214,2)</f>
        <v>6776.87</v>
      </c>
      <c r="E62" s="30"/>
      <c r="F62" s="30"/>
      <c r="G62" s="35"/>
      <c r="H62" s="30"/>
      <c r="I62" s="30"/>
      <c r="J62" s="30"/>
      <c r="K62" s="30"/>
      <c r="L62" s="31"/>
      <c r="M62" s="30"/>
      <c r="N62" s="30" t="s">
        <v>116</v>
      </c>
      <c r="O62" s="35">
        <v>316676.40000000002</v>
      </c>
      <c r="P62" s="30"/>
      <c r="Q62" s="32"/>
      <c r="R62" s="30"/>
      <c r="S62" s="30"/>
    </row>
    <row r="63" spans="1:19" hidden="1" x14ac:dyDescent="0.25">
      <c r="A63" s="8">
        <v>48</v>
      </c>
      <c r="B63" s="33" t="s">
        <v>1121</v>
      </c>
      <c r="C63" s="111">
        <f t="shared" si="6"/>
        <v>112097.02</v>
      </c>
      <c r="D63" s="29">
        <f>ROUND((F63+G63+H63+I63+J63+K63+M63+O63+P63+Q63+R63+S63)*0.0214,2)</f>
        <v>2348.62</v>
      </c>
      <c r="E63" s="30"/>
      <c r="F63" s="30"/>
      <c r="G63" s="35"/>
      <c r="H63" s="30"/>
      <c r="I63" s="30"/>
      <c r="J63" s="30"/>
      <c r="K63" s="30"/>
      <c r="L63" s="31"/>
      <c r="M63" s="30"/>
      <c r="N63" s="30" t="s">
        <v>116</v>
      </c>
      <c r="O63" s="35">
        <v>109748.4</v>
      </c>
      <c r="P63" s="30"/>
      <c r="Q63" s="32"/>
      <c r="R63" s="30"/>
      <c r="S63" s="30"/>
    </row>
    <row r="64" spans="1:19" hidden="1" x14ac:dyDescent="0.25">
      <c r="A64" s="8">
        <v>49</v>
      </c>
      <c r="B64" s="33" t="s">
        <v>71</v>
      </c>
      <c r="C64" s="111">
        <f t="shared" si="6"/>
        <v>6829406.3700000001</v>
      </c>
      <c r="D64" s="29">
        <v>34268.120000000003</v>
      </c>
      <c r="E64" s="30">
        <v>102089.45</v>
      </c>
      <c r="F64" s="32"/>
      <c r="G64" s="32"/>
      <c r="H64" s="30"/>
      <c r="I64" s="30"/>
      <c r="J64" s="30"/>
      <c r="K64" s="30"/>
      <c r="L64" s="31"/>
      <c r="M64" s="30"/>
      <c r="N64" s="30"/>
      <c r="O64" s="32"/>
      <c r="P64" s="30"/>
      <c r="Q64" s="32"/>
      <c r="R64" s="30">
        <v>6693048.7999999998</v>
      </c>
      <c r="S64" s="30"/>
    </row>
    <row r="65" spans="1:19" hidden="1" x14ac:dyDescent="0.25">
      <c r="A65" s="157" t="s">
        <v>72</v>
      </c>
      <c r="B65" s="157"/>
      <c r="C65" s="12">
        <f>ROUND(SUM(E65+F65+G65+H65+I65+J65+K65+M65+O65+P65+Q65+S65+D65+R65),2)</f>
        <v>72045827.079999998</v>
      </c>
      <c r="D65" s="36">
        <f t="shared" ref="D65:M65" si="7">ROUND(SUM(D36:D64),2)</f>
        <v>1137147.05</v>
      </c>
      <c r="E65" s="36">
        <f t="shared" si="7"/>
        <v>6805868.0999999996</v>
      </c>
      <c r="F65" s="118">
        <f t="shared" si="7"/>
        <v>0</v>
      </c>
      <c r="G65" s="118">
        <f t="shared" si="7"/>
        <v>15287352.75</v>
      </c>
      <c r="H65" s="118">
        <f t="shared" si="7"/>
        <v>931467.6</v>
      </c>
      <c r="I65" s="118">
        <f t="shared" si="7"/>
        <v>368861.8</v>
      </c>
      <c r="J65" s="118">
        <f t="shared" si="7"/>
        <v>625534.19999999995</v>
      </c>
      <c r="K65" s="118">
        <f t="shared" si="7"/>
        <v>0</v>
      </c>
      <c r="L65" s="118">
        <f t="shared" si="7"/>
        <v>0</v>
      </c>
      <c r="M65" s="118">
        <f t="shared" si="7"/>
        <v>0</v>
      </c>
      <c r="N65" s="118" t="s">
        <v>19</v>
      </c>
      <c r="O65" s="118">
        <f>ROUND(SUM(O36:O64),2)</f>
        <v>21328972.43</v>
      </c>
      <c r="P65" s="118">
        <f>ROUND(SUM(P36:P64),2)</f>
        <v>2121660.19</v>
      </c>
      <c r="Q65" s="118">
        <f>ROUND(SUM(Q36:Q64),2)</f>
        <v>0</v>
      </c>
      <c r="R65" s="118">
        <f>ROUND(SUM(R36:R64),2)</f>
        <v>23438962.960000001</v>
      </c>
      <c r="S65" s="118">
        <f>ROUND(SUM(S36:S64),2)</f>
        <v>0</v>
      </c>
    </row>
    <row r="66" spans="1:19" ht="15.75" hidden="1" x14ac:dyDescent="0.25">
      <c r="A66" s="127" t="s">
        <v>73</v>
      </c>
      <c r="B66" s="128"/>
      <c r="C66" s="131"/>
      <c r="D66" s="16"/>
      <c r="E66" s="37"/>
      <c r="F66" s="37"/>
      <c r="G66" s="37"/>
      <c r="H66" s="37"/>
      <c r="I66" s="37"/>
      <c r="J66" s="37"/>
      <c r="K66" s="37"/>
      <c r="L66" s="9"/>
      <c r="M66" s="37"/>
      <c r="N66" s="38"/>
      <c r="O66" s="37"/>
      <c r="P66" s="37"/>
      <c r="Q66" s="37"/>
      <c r="R66" s="37"/>
      <c r="S66" s="39"/>
    </row>
    <row r="67" spans="1:19" hidden="1" x14ac:dyDescent="0.25">
      <c r="A67" s="21">
        <v>50</v>
      </c>
      <c r="B67" s="22" t="s">
        <v>74</v>
      </c>
      <c r="C67" s="23">
        <f t="shared" ref="C67:C93" si="8">ROUND(SUM(D67+E67+F67+G67+H67+I67+J67+K67+M67+O67+P67+Q67+R67+S67),2)</f>
        <v>282714.68</v>
      </c>
      <c r="D67" s="24"/>
      <c r="E67" s="25">
        <v>282714.68</v>
      </c>
      <c r="F67" s="25"/>
      <c r="G67" s="25"/>
      <c r="H67" s="25"/>
      <c r="I67" s="25"/>
      <c r="J67" s="25"/>
      <c r="K67" s="25"/>
      <c r="L67" s="26"/>
      <c r="M67" s="25"/>
      <c r="N67" s="25"/>
      <c r="O67" s="27"/>
      <c r="P67" s="25"/>
      <c r="Q67" s="25"/>
      <c r="R67" s="25"/>
      <c r="S67" s="25"/>
    </row>
    <row r="68" spans="1:19" hidden="1" x14ac:dyDescent="0.25">
      <c r="A68" s="21">
        <v>51</v>
      </c>
      <c r="B68" s="28" t="s">
        <v>75</v>
      </c>
      <c r="C68" s="23">
        <f t="shared" si="8"/>
        <v>325900.52</v>
      </c>
      <c r="D68" s="29"/>
      <c r="E68" s="30">
        <v>325900.52</v>
      </c>
      <c r="F68" s="30"/>
      <c r="G68" s="30"/>
      <c r="H68" s="30"/>
      <c r="I68" s="30"/>
      <c r="J68" s="30"/>
      <c r="K68" s="30"/>
      <c r="L68" s="31"/>
      <c r="M68" s="30"/>
      <c r="N68" s="30"/>
      <c r="O68" s="32"/>
      <c r="P68" s="30"/>
      <c r="Q68" s="32"/>
      <c r="R68" s="30"/>
      <c r="S68" s="30"/>
    </row>
    <row r="69" spans="1:19" hidden="1" x14ac:dyDescent="0.25">
      <c r="A69" s="21">
        <v>52</v>
      </c>
      <c r="B69" s="28" t="s">
        <v>76</v>
      </c>
      <c r="C69" s="23">
        <f t="shared" si="8"/>
        <v>298566.56</v>
      </c>
      <c r="D69" s="29"/>
      <c r="E69" s="30">
        <v>298566.56</v>
      </c>
      <c r="F69" s="30"/>
      <c r="G69" s="30"/>
      <c r="H69" s="30"/>
      <c r="I69" s="30"/>
      <c r="J69" s="30"/>
      <c r="K69" s="30"/>
      <c r="L69" s="31"/>
      <c r="M69" s="30"/>
      <c r="N69" s="30"/>
      <c r="O69" s="32"/>
      <c r="P69" s="30"/>
      <c r="Q69" s="32"/>
      <c r="R69" s="30"/>
      <c r="S69" s="30"/>
    </row>
    <row r="70" spans="1:19" hidden="1" x14ac:dyDescent="0.25">
      <c r="A70" s="21">
        <v>53</v>
      </c>
      <c r="B70" s="28" t="s">
        <v>77</v>
      </c>
      <c r="C70" s="23">
        <f t="shared" si="8"/>
        <v>261041.58</v>
      </c>
      <c r="D70" s="29"/>
      <c r="E70" s="30">
        <v>261041.58</v>
      </c>
      <c r="F70" s="30"/>
      <c r="G70" s="30"/>
      <c r="H70" s="30"/>
      <c r="I70" s="30"/>
      <c r="J70" s="30"/>
      <c r="K70" s="30"/>
      <c r="L70" s="31"/>
      <c r="M70" s="30"/>
      <c r="N70" s="30"/>
      <c r="O70" s="32"/>
      <c r="P70" s="30"/>
      <c r="Q70" s="32"/>
      <c r="R70" s="30"/>
      <c r="S70" s="30"/>
    </row>
    <row r="71" spans="1:19" hidden="1" x14ac:dyDescent="0.25">
      <c r="A71" s="21">
        <v>54</v>
      </c>
      <c r="B71" s="33" t="s">
        <v>78</v>
      </c>
      <c r="C71" s="23">
        <f t="shared" si="8"/>
        <v>532256.89</v>
      </c>
      <c r="D71" s="29"/>
      <c r="E71" s="30">
        <v>532256.89</v>
      </c>
      <c r="F71" s="32"/>
      <c r="G71" s="30"/>
      <c r="H71" s="32"/>
      <c r="I71" s="32"/>
      <c r="J71" s="32"/>
      <c r="K71" s="30"/>
      <c r="L71" s="31"/>
      <c r="M71" s="30"/>
      <c r="N71" s="30"/>
      <c r="O71" s="32"/>
      <c r="P71" s="30"/>
      <c r="Q71" s="32"/>
      <c r="R71" s="30"/>
      <c r="S71" s="30"/>
    </row>
    <row r="72" spans="1:19" hidden="1" x14ac:dyDescent="0.25">
      <c r="A72" s="21">
        <v>55</v>
      </c>
      <c r="B72" s="33" t="s">
        <v>79</v>
      </c>
      <c r="C72" s="23">
        <f t="shared" si="8"/>
        <v>329381.63</v>
      </c>
      <c r="D72" s="29"/>
      <c r="E72" s="30">
        <v>329381.63</v>
      </c>
      <c r="F72" s="30"/>
      <c r="G72" s="30"/>
      <c r="H72" s="30"/>
      <c r="I72" s="30"/>
      <c r="J72" s="30"/>
      <c r="K72" s="30"/>
      <c r="L72" s="31"/>
      <c r="M72" s="30"/>
      <c r="N72" s="30"/>
      <c r="O72" s="32"/>
      <c r="P72" s="30"/>
      <c r="Q72" s="30"/>
      <c r="R72" s="30"/>
      <c r="S72" s="30"/>
    </row>
    <row r="73" spans="1:19" hidden="1" x14ac:dyDescent="0.25">
      <c r="A73" s="21">
        <v>56</v>
      </c>
      <c r="B73" s="33" t="s">
        <v>80</v>
      </c>
      <c r="C73" s="23">
        <f t="shared" si="8"/>
        <v>157807.04000000001</v>
      </c>
      <c r="D73" s="29"/>
      <c r="E73" s="30">
        <v>157807.04000000001</v>
      </c>
      <c r="F73" s="30"/>
      <c r="G73" s="30"/>
      <c r="H73" s="30"/>
      <c r="I73" s="30"/>
      <c r="J73" s="30"/>
      <c r="K73" s="30"/>
      <c r="L73" s="31"/>
      <c r="M73" s="32"/>
      <c r="N73" s="30"/>
      <c r="O73" s="32"/>
      <c r="P73" s="30"/>
      <c r="Q73" s="32"/>
      <c r="R73" s="30"/>
      <c r="S73" s="30"/>
    </row>
    <row r="74" spans="1:19" hidden="1" x14ac:dyDescent="0.25">
      <c r="A74" s="21">
        <v>57</v>
      </c>
      <c r="B74" s="33" t="s">
        <v>82</v>
      </c>
      <c r="C74" s="23">
        <f t="shared" si="8"/>
        <v>109405.39</v>
      </c>
      <c r="D74" s="29"/>
      <c r="E74" s="30">
        <v>109405.39</v>
      </c>
      <c r="F74" s="30"/>
      <c r="G74" s="30"/>
      <c r="H74" s="30"/>
      <c r="I74" s="30"/>
      <c r="J74" s="30"/>
      <c r="K74" s="30"/>
      <c r="L74" s="31"/>
      <c r="M74" s="30"/>
      <c r="N74" s="30"/>
      <c r="O74" s="34"/>
      <c r="P74" s="30"/>
      <c r="Q74" s="30"/>
      <c r="R74" s="30"/>
      <c r="S74" s="30"/>
    </row>
    <row r="75" spans="1:19" hidden="1" x14ac:dyDescent="0.25">
      <c r="A75" s="21">
        <v>58</v>
      </c>
      <c r="B75" s="33" t="s">
        <v>83</v>
      </c>
      <c r="C75" s="23">
        <f t="shared" si="8"/>
        <v>109848.86</v>
      </c>
      <c r="D75" s="29"/>
      <c r="E75" s="30">
        <v>109848.86</v>
      </c>
      <c r="F75" s="34"/>
      <c r="G75" s="34"/>
      <c r="H75" s="34"/>
      <c r="I75" s="34"/>
      <c r="J75" s="34"/>
      <c r="K75" s="30"/>
      <c r="L75" s="31"/>
      <c r="M75" s="30"/>
      <c r="N75" s="30"/>
      <c r="O75" s="30"/>
      <c r="P75" s="30"/>
      <c r="Q75" s="30"/>
      <c r="R75" s="30"/>
      <c r="S75" s="30"/>
    </row>
    <row r="76" spans="1:19" hidden="1" x14ac:dyDescent="0.25">
      <c r="A76" s="21">
        <v>59</v>
      </c>
      <c r="B76" s="33" t="s">
        <v>84</v>
      </c>
      <c r="C76" s="23">
        <f t="shared" si="8"/>
        <v>299588.28000000003</v>
      </c>
      <c r="D76" s="29"/>
      <c r="E76" s="30">
        <v>299588.28000000003</v>
      </c>
      <c r="F76" s="30"/>
      <c r="G76" s="35"/>
      <c r="H76" s="30"/>
      <c r="I76" s="30"/>
      <c r="J76" s="30"/>
      <c r="K76" s="30"/>
      <c r="L76" s="31"/>
      <c r="M76" s="30"/>
      <c r="N76" s="30"/>
      <c r="O76" s="34"/>
      <c r="P76" s="30"/>
      <c r="Q76" s="30"/>
      <c r="R76" s="30"/>
      <c r="S76" s="30"/>
    </row>
    <row r="77" spans="1:19" hidden="1" x14ac:dyDescent="0.25">
      <c r="A77" s="21">
        <v>60</v>
      </c>
      <c r="B77" s="33" t="s">
        <v>85</v>
      </c>
      <c r="C77" s="23">
        <f t="shared" si="8"/>
        <v>338225.7</v>
      </c>
      <c r="D77" s="29"/>
      <c r="E77" s="30">
        <v>338225.7</v>
      </c>
      <c r="F77" s="30"/>
      <c r="G77" s="30"/>
      <c r="H77" s="30"/>
      <c r="I77" s="30"/>
      <c r="J77" s="30"/>
      <c r="K77" s="30"/>
      <c r="L77" s="31"/>
      <c r="M77" s="30"/>
      <c r="N77" s="30"/>
      <c r="O77" s="34"/>
      <c r="P77" s="30"/>
      <c r="Q77" s="30"/>
      <c r="R77" s="30"/>
      <c r="S77" s="30"/>
    </row>
    <row r="78" spans="1:19" hidden="1" x14ac:dyDescent="0.25">
      <c r="A78" s="21">
        <v>61</v>
      </c>
      <c r="B78" s="33" t="s">
        <v>86</v>
      </c>
      <c r="C78" s="23">
        <f t="shared" si="8"/>
        <v>299692.01</v>
      </c>
      <c r="D78" s="29"/>
      <c r="E78" s="30">
        <v>299692.01</v>
      </c>
      <c r="F78" s="30"/>
      <c r="G78" s="30"/>
      <c r="H78" s="30"/>
      <c r="I78" s="30"/>
      <c r="J78" s="30"/>
      <c r="K78" s="30"/>
      <c r="L78" s="31"/>
      <c r="M78" s="30"/>
      <c r="N78" s="30"/>
      <c r="O78" s="34"/>
      <c r="P78" s="30"/>
      <c r="Q78" s="30"/>
      <c r="R78" s="30"/>
      <c r="S78" s="30"/>
    </row>
    <row r="79" spans="1:19" hidden="1" x14ac:dyDescent="0.25">
      <c r="A79" s="21">
        <v>62</v>
      </c>
      <c r="B79" s="33" t="s">
        <v>87</v>
      </c>
      <c r="C79" s="23">
        <f t="shared" si="8"/>
        <v>333284.28999999998</v>
      </c>
      <c r="D79" s="29"/>
      <c r="E79" s="30">
        <v>333284.28999999998</v>
      </c>
      <c r="F79" s="30"/>
      <c r="G79" s="30"/>
      <c r="H79" s="30"/>
      <c r="I79" s="30"/>
      <c r="J79" s="30"/>
      <c r="K79" s="30"/>
      <c r="L79" s="31"/>
      <c r="M79" s="30"/>
      <c r="N79" s="30"/>
      <c r="O79" s="34"/>
      <c r="P79" s="30"/>
      <c r="Q79" s="30"/>
      <c r="R79" s="30"/>
      <c r="S79" s="30"/>
    </row>
    <row r="80" spans="1:19" hidden="1" x14ac:dyDescent="0.25">
      <c r="A80" s="21">
        <v>63</v>
      </c>
      <c r="B80" s="33" t="s">
        <v>90</v>
      </c>
      <c r="C80" s="23">
        <f t="shared" si="8"/>
        <v>298227.71000000002</v>
      </c>
      <c r="D80" s="29"/>
      <c r="E80" s="30">
        <v>298227.71000000002</v>
      </c>
      <c r="F80" s="34"/>
      <c r="G80" s="30"/>
      <c r="H80" s="30"/>
      <c r="I80" s="30"/>
      <c r="J80" s="30"/>
      <c r="K80" s="30"/>
      <c r="L80" s="31"/>
      <c r="M80" s="30"/>
      <c r="N80" s="30"/>
      <c r="O80" s="32"/>
      <c r="P80" s="30"/>
      <c r="Q80" s="34"/>
      <c r="R80" s="30"/>
      <c r="S80" s="30"/>
    </row>
    <row r="81" spans="1:19" hidden="1" x14ac:dyDescent="0.25">
      <c r="A81" s="21">
        <v>64</v>
      </c>
      <c r="B81" s="33" t="s">
        <v>91</v>
      </c>
      <c r="C81" s="23">
        <f t="shared" si="8"/>
        <v>297051.26</v>
      </c>
      <c r="D81" s="29"/>
      <c r="E81" s="30">
        <v>297051.26</v>
      </c>
      <c r="F81" s="34"/>
      <c r="G81" s="34"/>
      <c r="H81" s="34"/>
      <c r="I81" s="34"/>
      <c r="J81" s="34"/>
      <c r="K81" s="30"/>
      <c r="L81" s="31"/>
      <c r="M81" s="30"/>
      <c r="N81" s="30"/>
      <c r="O81" s="35"/>
      <c r="P81" s="30"/>
      <c r="Q81" s="34"/>
      <c r="R81" s="30"/>
      <c r="S81" s="30"/>
    </row>
    <row r="82" spans="1:19" hidden="1" x14ac:dyDescent="0.25">
      <c r="A82" s="21">
        <v>65</v>
      </c>
      <c r="B82" s="33" t="s">
        <v>92</v>
      </c>
      <c r="C82" s="23">
        <f t="shared" si="8"/>
        <v>343919.3</v>
      </c>
      <c r="D82" s="29"/>
      <c r="E82" s="30">
        <v>343919.3</v>
      </c>
      <c r="F82" s="34"/>
      <c r="G82" s="34"/>
      <c r="H82" s="34"/>
      <c r="I82" s="34"/>
      <c r="J82" s="34"/>
      <c r="K82" s="30"/>
      <c r="L82" s="31"/>
      <c r="M82" s="30"/>
      <c r="N82" s="30"/>
      <c r="O82" s="35"/>
      <c r="P82" s="30"/>
      <c r="Q82" s="30"/>
      <c r="R82" s="30"/>
      <c r="S82" s="30"/>
    </row>
    <row r="83" spans="1:19" hidden="1" x14ac:dyDescent="0.25">
      <c r="A83" s="21">
        <v>66</v>
      </c>
      <c r="B83" s="33" t="s">
        <v>93</v>
      </c>
      <c r="C83" s="23">
        <f t="shared" si="8"/>
        <v>299003.94</v>
      </c>
      <c r="D83" s="29"/>
      <c r="E83" s="30">
        <v>299003.94</v>
      </c>
      <c r="F83" s="34"/>
      <c r="G83" s="34"/>
      <c r="H83" s="34"/>
      <c r="I83" s="34"/>
      <c r="J83" s="34"/>
      <c r="K83" s="30"/>
      <c r="L83" s="31"/>
      <c r="M83" s="30"/>
      <c r="N83" s="30"/>
      <c r="O83" s="35"/>
      <c r="P83" s="30"/>
      <c r="Q83" s="30"/>
      <c r="R83" s="30"/>
      <c r="S83" s="30"/>
    </row>
    <row r="84" spans="1:19" hidden="1" x14ac:dyDescent="0.25">
      <c r="A84" s="21">
        <v>67</v>
      </c>
      <c r="B84" s="33" t="s">
        <v>94</v>
      </c>
      <c r="C84" s="23">
        <f t="shared" si="8"/>
        <v>296381.53000000003</v>
      </c>
      <c r="D84" s="29"/>
      <c r="E84" s="30">
        <v>296381.53000000003</v>
      </c>
      <c r="F84" s="32"/>
      <c r="G84" s="32"/>
      <c r="H84" s="32"/>
      <c r="I84" s="32"/>
      <c r="J84" s="32"/>
      <c r="K84" s="30"/>
      <c r="L84" s="31"/>
      <c r="M84" s="30"/>
      <c r="N84" s="30"/>
      <c r="O84" s="30"/>
      <c r="P84" s="30"/>
      <c r="Q84" s="30"/>
      <c r="R84" s="30"/>
      <c r="S84" s="30"/>
    </row>
    <row r="85" spans="1:19" hidden="1" x14ac:dyDescent="0.25">
      <c r="A85" s="21">
        <v>68</v>
      </c>
      <c r="B85" s="33" t="s">
        <v>95</v>
      </c>
      <c r="C85" s="23">
        <f t="shared" si="8"/>
        <v>16105196.189999999</v>
      </c>
      <c r="D85" s="29">
        <f>ROUND((F85+G85+H85+I85+J85+K85+M85+O85+P85+Q85+R85+S85)*0.0214,2)</f>
        <v>337430.19</v>
      </c>
      <c r="E85" s="30"/>
      <c r="F85" s="32"/>
      <c r="G85" s="34"/>
      <c r="H85" s="34"/>
      <c r="I85" s="34"/>
      <c r="J85" s="34"/>
      <c r="K85" s="30"/>
      <c r="L85" s="31"/>
      <c r="M85" s="30"/>
      <c r="N85" s="40" t="s">
        <v>56</v>
      </c>
      <c r="O85" s="41">
        <v>15767766</v>
      </c>
      <c r="P85" s="30"/>
      <c r="Q85" s="35"/>
      <c r="R85" s="30"/>
      <c r="S85" s="30"/>
    </row>
    <row r="86" spans="1:19" hidden="1" x14ac:dyDescent="0.25">
      <c r="A86" s="21">
        <v>69</v>
      </c>
      <c r="B86" s="33" t="s">
        <v>98</v>
      </c>
      <c r="C86" s="23">
        <f t="shared" si="8"/>
        <v>371158.21</v>
      </c>
      <c r="D86" s="29"/>
      <c r="E86" s="30">
        <v>371158.21</v>
      </c>
      <c r="F86" s="32"/>
      <c r="G86" s="32"/>
      <c r="H86" s="32"/>
      <c r="I86" s="32"/>
      <c r="J86" s="32"/>
      <c r="K86" s="30"/>
      <c r="L86" s="31"/>
      <c r="M86" s="30"/>
      <c r="N86" s="30"/>
      <c r="O86" s="30"/>
      <c r="P86" s="30"/>
      <c r="Q86" s="30"/>
      <c r="R86" s="30"/>
      <c r="S86" s="30"/>
    </row>
    <row r="87" spans="1:19" hidden="1" x14ac:dyDescent="0.25">
      <c r="A87" s="21">
        <v>70</v>
      </c>
      <c r="B87" s="33" t="s">
        <v>99</v>
      </c>
      <c r="C87" s="23">
        <f t="shared" si="8"/>
        <v>302580.65999999997</v>
      </c>
      <c r="D87" s="29"/>
      <c r="E87" s="30">
        <v>302580.65999999997</v>
      </c>
      <c r="F87" s="32"/>
      <c r="G87" s="32"/>
      <c r="H87" s="32"/>
      <c r="I87" s="32"/>
      <c r="J87" s="32"/>
      <c r="K87" s="30"/>
      <c r="L87" s="31"/>
      <c r="M87" s="30"/>
      <c r="N87" s="30"/>
      <c r="O87" s="34"/>
      <c r="P87" s="30"/>
      <c r="Q87" s="30"/>
      <c r="R87" s="30"/>
      <c r="S87" s="30"/>
    </row>
    <row r="88" spans="1:19" hidden="1" x14ac:dyDescent="0.25">
      <c r="A88" s="21">
        <v>71</v>
      </c>
      <c r="B88" s="33" t="s">
        <v>100</v>
      </c>
      <c r="C88" s="23">
        <f t="shared" si="8"/>
        <v>169416.52</v>
      </c>
      <c r="D88" s="29"/>
      <c r="E88" s="30">
        <v>169416.52</v>
      </c>
      <c r="F88" s="35"/>
      <c r="G88" s="32"/>
      <c r="H88" s="35"/>
      <c r="I88" s="35"/>
      <c r="J88" s="35"/>
      <c r="K88" s="30"/>
      <c r="L88" s="31"/>
      <c r="M88" s="30"/>
      <c r="N88" s="30"/>
      <c r="O88" s="30"/>
      <c r="P88" s="30"/>
      <c r="Q88" s="34"/>
      <c r="R88" s="30"/>
      <c r="S88" s="30"/>
    </row>
    <row r="89" spans="1:19" hidden="1" x14ac:dyDescent="0.25">
      <c r="A89" s="21">
        <v>72</v>
      </c>
      <c r="B89" s="33" t="s">
        <v>101</v>
      </c>
      <c r="C89" s="23">
        <f t="shared" si="8"/>
        <v>132380.82999999999</v>
      </c>
      <c r="D89" s="29"/>
      <c r="E89" s="30">
        <v>132380.82999999999</v>
      </c>
      <c r="F89" s="35"/>
      <c r="G89" s="32"/>
      <c r="H89" s="35"/>
      <c r="I89" s="35"/>
      <c r="J89" s="35"/>
      <c r="K89" s="30"/>
      <c r="L89" s="31"/>
      <c r="M89" s="30"/>
      <c r="N89" s="30"/>
      <c r="O89" s="30"/>
      <c r="P89" s="30"/>
      <c r="Q89" s="30"/>
      <c r="R89" s="30"/>
      <c r="S89" s="30"/>
    </row>
    <row r="90" spans="1:19" hidden="1" x14ac:dyDescent="0.25">
      <c r="A90" s="21">
        <v>73</v>
      </c>
      <c r="B90" s="33" t="s">
        <v>102</v>
      </c>
      <c r="C90" s="23">
        <f t="shared" si="8"/>
        <v>132277.63</v>
      </c>
      <c r="D90" s="29"/>
      <c r="E90" s="30">
        <v>132277.63</v>
      </c>
      <c r="F90" s="32"/>
      <c r="G90" s="32"/>
      <c r="H90" s="32"/>
      <c r="I90" s="32"/>
      <c r="J90" s="32"/>
      <c r="K90" s="30"/>
      <c r="L90" s="31"/>
      <c r="M90" s="30"/>
      <c r="N90" s="30"/>
      <c r="O90" s="34"/>
      <c r="P90" s="34"/>
      <c r="Q90" s="30"/>
      <c r="R90" s="30"/>
      <c r="S90" s="30"/>
    </row>
    <row r="91" spans="1:19" hidden="1" x14ac:dyDescent="0.25">
      <c r="A91" s="21">
        <v>74</v>
      </c>
      <c r="B91" s="33" t="s">
        <v>103</v>
      </c>
      <c r="C91" s="23">
        <f t="shared" si="8"/>
        <v>170480.61</v>
      </c>
      <c r="D91" s="29"/>
      <c r="E91" s="30">
        <v>170480.61</v>
      </c>
      <c r="F91" s="32"/>
      <c r="G91" s="35"/>
      <c r="H91" s="32"/>
      <c r="I91" s="32"/>
      <c r="J91" s="32"/>
      <c r="K91" s="30"/>
      <c r="L91" s="31"/>
      <c r="M91" s="30"/>
      <c r="N91" s="30"/>
      <c r="O91" s="35"/>
      <c r="P91" s="30"/>
      <c r="Q91" s="30"/>
      <c r="R91" s="30"/>
      <c r="S91" s="30"/>
    </row>
    <row r="92" spans="1:19" hidden="1" x14ac:dyDescent="0.25">
      <c r="A92" s="21">
        <v>75</v>
      </c>
      <c r="B92" s="33" t="s">
        <v>105</v>
      </c>
      <c r="C92" s="23">
        <f t="shared" si="8"/>
        <v>365051.99</v>
      </c>
      <c r="D92" s="29"/>
      <c r="E92" s="30">
        <v>365051.99</v>
      </c>
      <c r="F92" s="34"/>
      <c r="G92" s="32"/>
      <c r="H92" s="34"/>
      <c r="I92" s="34"/>
      <c r="J92" s="34"/>
      <c r="K92" s="30"/>
      <c r="L92" s="31"/>
      <c r="M92" s="30"/>
      <c r="N92" s="30"/>
      <c r="O92" s="30"/>
      <c r="P92" s="30"/>
      <c r="Q92" s="30"/>
      <c r="R92" s="30"/>
      <c r="S92" s="30"/>
    </row>
    <row r="93" spans="1:19" hidden="1" x14ac:dyDescent="0.25">
      <c r="A93" s="158" t="s">
        <v>108</v>
      </c>
      <c r="B93" s="159"/>
      <c r="C93" s="12">
        <f t="shared" si="8"/>
        <v>22960839.809999999</v>
      </c>
      <c r="D93" s="118">
        <f t="shared" ref="D93:S93" si="9">ROUND(SUM(D67:D92),2)</f>
        <v>337430.19</v>
      </c>
      <c r="E93" s="118">
        <f t="shared" si="9"/>
        <v>6855643.6200000001</v>
      </c>
      <c r="F93" s="118">
        <f t="shared" si="9"/>
        <v>0</v>
      </c>
      <c r="G93" s="118">
        <f t="shared" si="9"/>
        <v>0</v>
      </c>
      <c r="H93" s="118">
        <f t="shared" si="9"/>
        <v>0</v>
      </c>
      <c r="I93" s="118">
        <f t="shared" si="9"/>
        <v>0</v>
      </c>
      <c r="J93" s="118">
        <f t="shared" si="9"/>
        <v>0</v>
      </c>
      <c r="K93" s="118">
        <f t="shared" si="9"/>
        <v>0</v>
      </c>
      <c r="L93" s="118">
        <f t="shared" si="9"/>
        <v>0</v>
      </c>
      <c r="M93" s="118">
        <f t="shared" si="9"/>
        <v>0</v>
      </c>
      <c r="N93" s="118">
        <f t="shared" si="9"/>
        <v>0</v>
      </c>
      <c r="O93" s="118">
        <f t="shared" si="9"/>
        <v>15767766</v>
      </c>
      <c r="P93" s="118">
        <f t="shared" si="9"/>
        <v>0</v>
      </c>
      <c r="Q93" s="118">
        <f t="shared" si="9"/>
        <v>0</v>
      </c>
      <c r="R93" s="118">
        <f t="shared" si="9"/>
        <v>0</v>
      </c>
      <c r="S93" s="118">
        <f t="shared" si="9"/>
        <v>0</v>
      </c>
    </row>
    <row r="94" spans="1:19" ht="15.75" hidden="1" x14ac:dyDescent="0.25">
      <c r="A94" s="127" t="s">
        <v>109</v>
      </c>
      <c r="B94" s="128"/>
      <c r="C94" s="131"/>
      <c r="D94" s="16"/>
      <c r="E94" s="37"/>
      <c r="F94" s="37"/>
      <c r="G94" s="37"/>
      <c r="H94" s="37"/>
      <c r="I94" s="37"/>
      <c r="J94" s="37"/>
      <c r="K94" s="37"/>
      <c r="L94" s="9"/>
      <c r="M94" s="37"/>
      <c r="N94" s="38"/>
      <c r="O94" s="37"/>
      <c r="P94" s="37"/>
      <c r="Q94" s="37"/>
      <c r="R94" s="37"/>
      <c r="S94" s="39"/>
    </row>
    <row r="95" spans="1:19" ht="22.5" hidden="1" customHeight="1" x14ac:dyDescent="0.25">
      <c r="A95" s="8">
        <v>76</v>
      </c>
      <c r="B95" s="33" t="s">
        <v>110</v>
      </c>
      <c r="C95" s="23">
        <f t="shared" ref="C95:C110" si="10">ROUND(SUM(D95+E95+F95+G95+H95+I95+J95+K95+M95+O95+P95+Q95+R95+S95),2)</f>
        <v>57301.02</v>
      </c>
      <c r="D95" s="29"/>
      <c r="E95" s="30">
        <v>57301.02</v>
      </c>
      <c r="F95" s="34"/>
      <c r="G95" s="34"/>
      <c r="H95" s="34"/>
      <c r="I95" s="34"/>
      <c r="J95" s="34"/>
      <c r="K95" s="30"/>
      <c r="L95" s="31"/>
      <c r="M95" s="30"/>
      <c r="N95" s="30"/>
      <c r="O95" s="35"/>
      <c r="P95" s="30"/>
      <c r="Q95" s="35"/>
      <c r="R95" s="30"/>
      <c r="S95" s="30"/>
    </row>
    <row r="96" spans="1:19" hidden="1" x14ac:dyDescent="0.25">
      <c r="A96" s="8">
        <v>77</v>
      </c>
      <c r="B96" s="33" t="s">
        <v>111</v>
      </c>
      <c r="C96" s="23">
        <f t="shared" si="10"/>
        <v>102109.57</v>
      </c>
      <c r="D96" s="29"/>
      <c r="E96" s="30">
        <v>102109.57</v>
      </c>
      <c r="F96" s="34"/>
      <c r="G96" s="34"/>
      <c r="H96" s="34"/>
      <c r="I96" s="34"/>
      <c r="J96" s="34"/>
      <c r="K96" s="30"/>
      <c r="L96" s="31"/>
      <c r="M96" s="30"/>
      <c r="N96" s="30"/>
      <c r="O96" s="35"/>
      <c r="P96" s="30"/>
      <c r="Q96" s="35"/>
      <c r="R96" s="30"/>
      <c r="S96" s="30"/>
    </row>
    <row r="97" spans="1:19" hidden="1" x14ac:dyDescent="0.25">
      <c r="A97" s="8">
        <v>78</v>
      </c>
      <c r="B97" s="28" t="s">
        <v>112</v>
      </c>
      <c r="C97" s="23">
        <f t="shared" si="10"/>
        <v>38189.69</v>
      </c>
      <c r="D97" s="29"/>
      <c r="E97" s="30">
        <v>38189.69</v>
      </c>
      <c r="F97" s="35"/>
      <c r="G97" s="30"/>
      <c r="H97" s="35"/>
      <c r="I97" s="35"/>
      <c r="J97" s="35"/>
      <c r="K97" s="30"/>
      <c r="L97" s="31"/>
      <c r="M97" s="30"/>
      <c r="N97" s="30"/>
      <c r="O97" s="32"/>
      <c r="P97" s="30"/>
      <c r="Q97" s="35"/>
      <c r="R97" s="30"/>
      <c r="S97" s="30"/>
    </row>
    <row r="98" spans="1:19" hidden="1" x14ac:dyDescent="0.25">
      <c r="A98" s="8">
        <v>79</v>
      </c>
      <c r="B98" s="28" t="s">
        <v>113</v>
      </c>
      <c r="C98" s="23">
        <f t="shared" si="10"/>
        <v>38236.44</v>
      </c>
      <c r="D98" s="29"/>
      <c r="E98" s="30">
        <v>38236.44</v>
      </c>
      <c r="F98" s="30"/>
      <c r="G98" s="30"/>
      <c r="H98" s="30"/>
      <c r="I98" s="30"/>
      <c r="J98" s="30"/>
      <c r="K98" s="30"/>
      <c r="L98" s="31"/>
      <c r="M98" s="30"/>
      <c r="N98" s="30"/>
      <c r="O98" s="32"/>
      <c r="P98" s="30"/>
      <c r="Q98" s="34"/>
      <c r="R98" s="30"/>
      <c r="S98" s="30"/>
    </row>
    <row r="99" spans="1:19" hidden="1" x14ac:dyDescent="0.25">
      <c r="A99" s="8">
        <v>80</v>
      </c>
      <c r="B99" s="28" t="s">
        <v>114</v>
      </c>
      <c r="C99" s="23">
        <f t="shared" si="10"/>
        <v>797445.59</v>
      </c>
      <c r="D99" s="29"/>
      <c r="E99" s="30">
        <v>797445.59</v>
      </c>
      <c r="F99" s="30"/>
      <c r="G99" s="30"/>
      <c r="H99" s="30"/>
      <c r="I99" s="30"/>
      <c r="J99" s="30"/>
      <c r="K99" s="30"/>
      <c r="L99" s="31"/>
      <c r="M99" s="35"/>
      <c r="N99" s="30"/>
      <c r="O99" s="32"/>
      <c r="P99" s="30"/>
      <c r="Q99" s="32"/>
      <c r="R99" s="30"/>
      <c r="S99" s="30"/>
    </row>
    <row r="100" spans="1:19" hidden="1" x14ac:dyDescent="0.25">
      <c r="A100" s="8">
        <v>81</v>
      </c>
      <c r="B100" s="33" t="s">
        <v>115</v>
      </c>
      <c r="C100" s="23">
        <f t="shared" si="10"/>
        <v>30349234.91</v>
      </c>
      <c r="D100" s="29">
        <f>ROUND((F100+G100+H100+I100+J100+K100+M100+O100+P100+Q100+R100+S100)*0.0214,2)</f>
        <v>635866.09</v>
      </c>
      <c r="E100" s="30"/>
      <c r="F100" s="34"/>
      <c r="G100" s="34"/>
      <c r="H100" s="34"/>
      <c r="I100" s="34"/>
      <c r="J100" s="34"/>
      <c r="K100" s="30"/>
      <c r="L100" s="31"/>
      <c r="M100" s="30"/>
      <c r="N100" s="30" t="s">
        <v>116</v>
      </c>
      <c r="O100" s="35">
        <v>16442925.15</v>
      </c>
      <c r="P100" s="30"/>
      <c r="Q100" s="30"/>
      <c r="R100" s="30">
        <v>13270443.67</v>
      </c>
      <c r="S100" s="30"/>
    </row>
    <row r="101" spans="1:19" hidden="1" x14ac:dyDescent="0.25">
      <c r="A101" s="8">
        <v>82</v>
      </c>
      <c r="B101" s="28" t="s">
        <v>118</v>
      </c>
      <c r="C101" s="23">
        <f t="shared" si="10"/>
        <v>261300.53</v>
      </c>
      <c r="D101" s="29"/>
      <c r="E101" s="30">
        <v>261300.53</v>
      </c>
      <c r="F101" s="30"/>
      <c r="G101" s="30"/>
      <c r="H101" s="30"/>
      <c r="I101" s="30"/>
      <c r="J101" s="30"/>
      <c r="K101" s="30"/>
      <c r="L101" s="31"/>
      <c r="M101" s="30"/>
      <c r="N101" s="30"/>
      <c r="O101" s="32"/>
      <c r="P101" s="30"/>
      <c r="Q101" s="34"/>
      <c r="R101" s="30"/>
      <c r="S101" s="30"/>
    </row>
    <row r="102" spans="1:19" hidden="1" x14ac:dyDescent="0.25">
      <c r="A102" s="8">
        <v>83</v>
      </c>
      <c r="B102" s="28" t="s">
        <v>119</v>
      </c>
      <c r="C102" s="23">
        <f t="shared" si="10"/>
        <v>340427.57</v>
      </c>
      <c r="D102" s="29"/>
      <c r="E102" s="30">
        <v>340427.57</v>
      </c>
      <c r="F102" s="30"/>
      <c r="G102" s="30"/>
      <c r="H102" s="30"/>
      <c r="I102" s="30"/>
      <c r="J102" s="30"/>
      <c r="K102" s="30"/>
      <c r="L102" s="31"/>
      <c r="M102" s="30"/>
      <c r="N102" s="30"/>
      <c r="O102" s="34"/>
      <c r="P102" s="30"/>
      <c r="Q102" s="34"/>
      <c r="R102" s="30"/>
      <c r="S102" s="30"/>
    </row>
    <row r="103" spans="1:19" hidden="1" x14ac:dyDescent="0.25">
      <c r="A103" s="8">
        <v>84</v>
      </c>
      <c r="B103" s="33" t="s">
        <v>120</v>
      </c>
      <c r="C103" s="23">
        <f t="shared" si="10"/>
        <v>6085463.0300000003</v>
      </c>
      <c r="D103" s="29">
        <v>47159.15</v>
      </c>
      <c r="E103" s="30"/>
      <c r="F103" s="30"/>
      <c r="G103" s="30">
        <v>2799621.6</v>
      </c>
      <c r="H103" s="30">
        <v>622727.98</v>
      </c>
      <c r="I103" s="30">
        <v>295219.78000000003</v>
      </c>
      <c r="J103" s="30">
        <v>2320734.52</v>
      </c>
      <c r="K103" s="30"/>
      <c r="L103" s="31"/>
      <c r="M103" s="30"/>
      <c r="N103" s="30"/>
      <c r="O103" s="34"/>
      <c r="P103" s="30"/>
      <c r="Q103" s="34"/>
      <c r="R103" s="30"/>
      <c r="S103" s="30"/>
    </row>
    <row r="104" spans="1:19" hidden="1" x14ac:dyDescent="0.25">
      <c r="A104" s="8">
        <v>85</v>
      </c>
      <c r="B104" s="33" t="s">
        <v>122</v>
      </c>
      <c r="C104" s="23">
        <f t="shared" si="10"/>
        <v>628964.76</v>
      </c>
      <c r="D104" s="29"/>
      <c r="E104" s="30">
        <v>628964.76</v>
      </c>
      <c r="F104" s="30"/>
      <c r="G104" s="30"/>
      <c r="H104" s="30"/>
      <c r="I104" s="30"/>
      <c r="J104" s="30"/>
      <c r="K104" s="30"/>
      <c r="L104" s="31"/>
      <c r="M104" s="30"/>
      <c r="N104" s="30"/>
      <c r="O104" s="32"/>
      <c r="P104" s="30"/>
      <c r="Q104" s="30"/>
      <c r="R104" s="30"/>
      <c r="S104" s="30"/>
    </row>
    <row r="105" spans="1:19" hidden="1" x14ac:dyDescent="0.25">
      <c r="A105" s="8">
        <v>86</v>
      </c>
      <c r="B105" s="33" t="s">
        <v>123</v>
      </c>
      <c r="C105" s="23">
        <f t="shared" si="10"/>
        <v>599887.53</v>
      </c>
      <c r="D105" s="29"/>
      <c r="E105" s="30">
        <v>599887.53</v>
      </c>
      <c r="F105" s="30"/>
      <c r="G105" s="30"/>
      <c r="H105" s="30"/>
      <c r="I105" s="30"/>
      <c r="J105" s="30"/>
      <c r="K105" s="30"/>
      <c r="L105" s="31"/>
      <c r="M105" s="34"/>
      <c r="N105" s="30"/>
      <c r="O105" s="32"/>
      <c r="P105" s="30"/>
      <c r="Q105" s="34"/>
      <c r="R105" s="30"/>
      <c r="S105" s="30"/>
    </row>
    <row r="106" spans="1:19" hidden="1" x14ac:dyDescent="0.25">
      <c r="A106" s="8">
        <v>87</v>
      </c>
      <c r="B106" s="33" t="s">
        <v>124</v>
      </c>
      <c r="C106" s="23">
        <f t="shared" si="10"/>
        <v>1121486.97</v>
      </c>
      <c r="D106" s="29"/>
      <c r="E106" s="30">
        <v>1121486.97</v>
      </c>
      <c r="F106" s="35"/>
      <c r="G106" s="35"/>
      <c r="H106" s="35"/>
      <c r="I106" s="35"/>
      <c r="J106" s="35"/>
      <c r="K106" s="30"/>
      <c r="L106" s="31"/>
      <c r="M106" s="30"/>
      <c r="N106" s="30"/>
      <c r="O106" s="34"/>
      <c r="P106" s="30"/>
      <c r="Q106" s="30"/>
      <c r="R106" s="30"/>
      <c r="S106" s="30"/>
    </row>
    <row r="107" spans="1:19" hidden="1" x14ac:dyDescent="0.25">
      <c r="A107" s="8">
        <v>88</v>
      </c>
      <c r="B107" s="33" t="s">
        <v>125</v>
      </c>
      <c r="C107" s="23">
        <f t="shared" si="10"/>
        <v>1499876.24</v>
      </c>
      <c r="D107" s="29"/>
      <c r="E107" s="30">
        <v>1499876.24</v>
      </c>
      <c r="F107" s="35"/>
      <c r="G107" s="30"/>
      <c r="H107" s="30"/>
      <c r="I107" s="30"/>
      <c r="J107" s="30"/>
      <c r="K107" s="30"/>
      <c r="L107" s="31"/>
      <c r="M107" s="30"/>
      <c r="N107" s="40"/>
      <c r="O107" s="45"/>
      <c r="P107" s="30"/>
      <c r="Q107" s="35"/>
      <c r="R107" s="30"/>
      <c r="S107" s="30"/>
    </row>
    <row r="108" spans="1:19" hidden="1" x14ac:dyDescent="0.25">
      <c r="A108" s="8">
        <v>89</v>
      </c>
      <c r="B108" s="33" t="s">
        <v>126</v>
      </c>
      <c r="C108" s="23">
        <f t="shared" si="10"/>
        <v>2037741.51</v>
      </c>
      <c r="D108" s="29"/>
      <c r="E108" s="30">
        <v>2037741.51</v>
      </c>
      <c r="F108" s="35"/>
      <c r="G108" s="35"/>
      <c r="H108" s="35"/>
      <c r="I108" s="35"/>
      <c r="J108" s="35"/>
      <c r="K108" s="30"/>
      <c r="L108" s="31"/>
      <c r="M108" s="30"/>
      <c r="N108" s="30"/>
      <c r="O108" s="34"/>
      <c r="P108" s="30"/>
      <c r="Q108" s="35"/>
      <c r="R108" s="30"/>
      <c r="S108" s="30"/>
    </row>
    <row r="109" spans="1:19" hidden="1" x14ac:dyDescent="0.25">
      <c r="A109" s="8">
        <v>90</v>
      </c>
      <c r="B109" s="33" t="s">
        <v>128</v>
      </c>
      <c r="C109" s="23">
        <f t="shared" si="10"/>
        <v>1063819.93</v>
      </c>
      <c r="D109" s="29"/>
      <c r="E109" s="30">
        <v>1063819.93</v>
      </c>
      <c r="F109" s="32"/>
      <c r="G109" s="32"/>
      <c r="H109" s="32"/>
      <c r="I109" s="32"/>
      <c r="J109" s="32"/>
      <c r="K109" s="30"/>
      <c r="L109" s="31"/>
      <c r="M109" s="30"/>
      <c r="N109" s="30"/>
      <c r="O109" s="30"/>
      <c r="P109" s="30"/>
      <c r="Q109" s="30"/>
      <c r="R109" s="30"/>
      <c r="S109" s="30"/>
    </row>
    <row r="110" spans="1:19" hidden="1" x14ac:dyDescent="0.25">
      <c r="A110" s="8">
        <v>91</v>
      </c>
      <c r="B110" s="33" t="s">
        <v>129</v>
      </c>
      <c r="C110" s="23">
        <f t="shared" si="10"/>
        <v>145726.85</v>
      </c>
      <c r="D110" s="29"/>
      <c r="E110" s="30">
        <v>145726.85</v>
      </c>
      <c r="F110" s="32"/>
      <c r="G110" s="35"/>
      <c r="H110" s="35"/>
      <c r="I110" s="35"/>
      <c r="J110" s="35"/>
      <c r="K110" s="30"/>
      <c r="L110" s="31"/>
      <c r="M110" s="30"/>
      <c r="N110" s="30"/>
      <c r="O110" s="34"/>
      <c r="P110" s="30"/>
      <c r="Q110" s="34"/>
      <c r="R110" s="30"/>
      <c r="S110" s="30"/>
    </row>
    <row r="111" spans="1:19" hidden="1" x14ac:dyDescent="0.25">
      <c r="A111" s="158" t="s">
        <v>132</v>
      </c>
      <c r="B111" s="159"/>
      <c r="C111" s="12">
        <f t="shared" ref="C111" si="11">ROUND(SUM(D111+E111+F111+G111+H111+I111+J111+K111+M111+O111+P111+Q111+R111+S111),2)</f>
        <v>45167212.140000001</v>
      </c>
      <c r="D111" s="118">
        <f t="shared" ref="D111:S111" si="12">ROUND(SUM(D95:D110),2)</f>
        <v>683025.24</v>
      </c>
      <c r="E111" s="118">
        <f t="shared" si="12"/>
        <v>8732514.1999999993</v>
      </c>
      <c r="F111" s="118">
        <f t="shared" si="12"/>
        <v>0</v>
      </c>
      <c r="G111" s="118">
        <f t="shared" si="12"/>
        <v>2799621.6</v>
      </c>
      <c r="H111" s="118">
        <f t="shared" si="12"/>
        <v>622727.98</v>
      </c>
      <c r="I111" s="118">
        <f t="shared" si="12"/>
        <v>295219.78000000003</v>
      </c>
      <c r="J111" s="118">
        <f t="shared" si="12"/>
        <v>2320734.52</v>
      </c>
      <c r="K111" s="118">
        <f t="shared" si="12"/>
        <v>0</v>
      </c>
      <c r="L111" s="118">
        <f t="shared" si="12"/>
        <v>0</v>
      </c>
      <c r="M111" s="118">
        <f t="shared" si="12"/>
        <v>0</v>
      </c>
      <c r="N111" s="118">
        <f t="shared" si="12"/>
        <v>0</v>
      </c>
      <c r="O111" s="118">
        <f t="shared" si="12"/>
        <v>16442925.15</v>
      </c>
      <c r="P111" s="118">
        <f t="shared" si="12"/>
        <v>0</v>
      </c>
      <c r="Q111" s="118">
        <f t="shared" si="12"/>
        <v>0</v>
      </c>
      <c r="R111" s="118">
        <f t="shared" si="12"/>
        <v>13270443.67</v>
      </c>
      <c r="S111" s="118">
        <f t="shared" si="12"/>
        <v>0</v>
      </c>
    </row>
    <row r="112" spans="1:19" ht="15.75" hidden="1" x14ac:dyDescent="0.25">
      <c r="A112" s="127" t="s">
        <v>133</v>
      </c>
      <c r="B112" s="128"/>
      <c r="C112" s="131"/>
      <c r="D112" s="16"/>
      <c r="E112" s="37"/>
      <c r="F112" s="37"/>
      <c r="G112" s="37"/>
      <c r="H112" s="37"/>
      <c r="I112" s="37"/>
      <c r="J112" s="37"/>
      <c r="K112" s="37"/>
      <c r="L112" s="9"/>
      <c r="M112" s="37"/>
      <c r="N112" s="38"/>
      <c r="O112" s="37"/>
      <c r="P112" s="37"/>
      <c r="Q112" s="37"/>
      <c r="R112" s="37"/>
      <c r="S112" s="39"/>
    </row>
    <row r="113" spans="1:19" hidden="1" x14ac:dyDescent="0.25">
      <c r="A113" s="21">
        <v>92</v>
      </c>
      <c r="B113" s="22" t="s">
        <v>134</v>
      </c>
      <c r="C113" s="23">
        <f t="shared" ref="C113:C139" si="13">ROUND(SUM(D113+E113+F113+G113+H113+I113+J113+K113+M113+O113+P113+Q113+R113+S113),2)</f>
        <v>4255014.5</v>
      </c>
      <c r="D113" s="29">
        <v>55826.61</v>
      </c>
      <c r="E113" s="46">
        <v>51247.68</v>
      </c>
      <c r="F113" s="46"/>
      <c r="G113" s="46"/>
      <c r="H113" s="46"/>
      <c r="I113" s="46"/>
      <c r="J113" s="46"/>
      <c r="K113" s="46"/>
      <c r="L113" s="26">
        <v>2</v>
      </c>
      <c r="M113" s="46">
        <v>4147940.21</v>
      </c>
      <c r="N113" s="47"/>
      <c r="O113" s="46"/>
      <c r="P113" s="46"/>
      <c r="Q113" s="46"/>
      <c r="R113" s="46"/>
      <c r="S113" s="46"/>
    </row>
    <row r="114" spans="1:19" hidden="1" x14ac:dyDescent="0.25">
      <c r="A114" s="21">
        <v>93</v>
      </c>
      <c r="B114" s="22" t="s">
        <v>135</v>
      </c>
      <c r="C114" s="23">
        <f t="shared" si="13"/>
        <v>420639.93</v>
      </c>
      <c r="D114" s="24"/>
      <c r="E114" s="25">
        <v>420639.93</v>
      </c>
      <c r="F114" s="25"/>
      <c r="G114" s="25"/>
      <c r="H114" s="25"/>
      <c r="I114" s="25"/>
      <c r="J114" s="25"/>
      <c r="K114" s="25"/>
      <c r="L114" s="26"/>
      <c r="M114" s="25"/>
      <c r="N114" s="25"/>
      <c r="O114" s="27"/>
      <c r="P114" s="25"/>
      <c r="Q114" s="25"/>
      <c r="R114" s="25"/>
      <c r="S114" s="25"/>
    </row>
    <row r="115" spans="1:19" hidden="1" x14ac:dyDescent="0.25">
      <c r="A115" s="21">
        <v>94</v>
      </c>
      <c r="B115" s="28" t="s">
        <v>136</v>
      </c>
      <c r="C115" s="111">
        <f t="shared" si="13"/>
        <v>224986.09</v>
      </c>
      <c r="D115" s="29"/>
      <c r="E115" s="30">
        <v>224986.09</v>
      </c>
      <c r="F115" s="30"/>
      <c r="G115" s="30"/>
      <c r="H115" s="30"/>
      <c r="I115" s="30"/>
      <c r="J115" s="30"/>
      <c r="K115" s="30"/>
      <c r="L115" s="31"/>
      <c r="M115" s="30"/>
      <c r="N115" s="30"/>
      <c r="O115" s="32"/>
      <c r="P115" s="30"/>
      <c r="Q115" s="32"/>
      <c r="R115" s="30"/>
      <c r="S115" s="30"/>
    </row>
    <row r="116" spans="1:19" hidden="1" x14ac:dyDescent="0.25">
      <c r="A116" s="21">
        <v>95</v>
      </c>
      <c r="B116" s="28" t="s">
        <v>137</v>
      </c>
      <c r="C116" s="111">
        <f t="shared" si="13"/>
        <v>12707565.68</v>
      </c>
      <c r="D116" s="29">
        <v>166300.12</v>
      </c>
      <c r="E116" s="30">
        <v>184292.16</v>
      </c>
      <c r="F116" s="30"/>
      <c r="G116" s="30"/>
      <c r="H116" s="30"/>
      <c r="I116" s="30"/>
      <c r="J116" s="30"/>
      <c r="K116" s="30"/>
      <c r="L116" s="31">
        <v>6</v>
      </c>
      <c r="M116" s="30">
        <v>12356973.4</v>
      </c>
      <c r="N116" s="30"/>
      <c r="O116" s="32"/>
      <c r="P116" s="30"/>
      <c r="Q116" s="32"/>
      <c r="R116" s="30"/>
      <c r="S116" s="30"/>
    </row>
    <row r="117" spans="1:19" hidden="1" x14ac:dyDescent="0.25">
      <c r="A117" s="21">
        <v>96</v>
      </c>
      <c r="B117" s="33" t="s">
        <v>139</v>
      </c>
      <c r="C117" s="111">
        <f t="shared" si="13"/>
        <v>214706.34</v>
      </c>
      <c r="D117" s="29"/>
      <c r="E117" s="30">
        <v>214706.34</v>
      </c>
      <c r="F117" s="30"/>
      <c r="G117" s="30"/>
      <c r="H117" s="30"/>
      <c r="I117" s="30"/>
      <c r="J117" s="30"/>
      <c r="K117" s="30"/>
      <c r="L117" s="31"/>
      <c r="M117" s="30"/>
      <c r="N117" s="30"/>
      <c r="O117" s="32"/>
      <c r="P117" s="30"/>
      <c r="Q117" s="30"/>
      <c r="R117" s="30"/>
      <c r="S117" s="30"/>
    </row>
    <row r="118" spans="1:19" hidden="1" x14ac:dyDescent="0.25">
      <c r="A118" s="21">
        <v>97</v>
      </c>
      <c r="B118" s="33" t="s">
        <v>141</v>
      </c>
      <c r="C118" s="111">
        <f t="shared" si="13"/>
        <v>248099.12</v>
      </c>
      <c r="D118" s="29"/>
      <c r="E118" s="30">
        <v>248099.12</v>
      </c>
      <c r="F118" s="30"/>
      <c r="G118" s="30"/>
      <c r="H118" s="30"/>
      <c r="I118" s="30"/>
      <c r="J118" s="30"/>
      <c r="K118" s="30"/>
      <c r="L118" s="31"/>
      <c r="M118" s="34"/>
      <c r="N118" s="30"/>
      <c r="O118" s="34"/>
      <c r="P118" s="30"/>
      <c r="Q118" s="34"/>
      <c r="R118" s="30"/>
      <c r="S118" s="30"/>
    </row>
    <row r="119" spans="1:19" hidden="1" x14ac:dyDescent="0.25">
      <c r="A119" s="21">
        <v>98</v>
      </c>
      <c r="B119" s="33" t="s">
        <v>142</v>
      </c>
      <c r="C119" s="111">
        <f t="shared" si="13"/>
        <v>2871436.93</v>
      </c>
      <c r="D119" s="29">
        <v>30151.25</v>
      </c>
      <c r="E119" s="30">
        <v>602644.54</v>
      </c>
      <c r="F119" s="30"/>
      <c r="G119" s="30"/>
      <c r="H119" s="30"/>
      <c r="I119" s="30"/>
      <c r="J119" s="30"/>
      <c r="K119" s="30"/>
      <c r="L119" s="31">
        <v>1</v>
      </c>
      <c r="M119" s="35">
        <v>2238641.14</v>
      </c>
      <c r="N119" s="30"/>
      <c r="O119" s="32"/>
      <c r="P119" s="30"/>
      <c r="Q119" s="35"/>
      <c r="R119" s="30"/>
      <c r="S119" s="30"/>
    </row>
    <row r="120" spans="1:19" hidden="1" x14ac:dyDescent="0.25">
      <c r="A120" s="21">
        <v>99</v>
      </c>
      <c r="B120" s="33" t="s">
        <v>143</v>
      </c>
      <c r="C120" s="111">
        <f t="shared" si="13"/>
        <v>1389763.5</v>
      </c>
      <c r="D120" s="29">
        <v>18983.599999999999</v>
      </c>
      <c r="E120" s="30"/>
      <c r="F120" s="30"/>
      <c r="G120" s="30">
        <v>1370779.9</v>
      </c>
      <c r="H120" s="30"/>
      <c r="I120" s="30"/>
      <c r="J120" s="30"/>
      <c r="K120" s="30"/>
      <c r="L120" s="31"/>
      <c r="M120" s="30"/>
      <c r="N120" s="30"/>
      <c r="O120" s="32"/>
      <c r="P120" s="30"/>
      <c r="Q120" s="30"/>
      <c r="R120" s="30"/>
      <c r="S120" s="30"/>
    </row>
    <row r="121" spans="1:19" hidden="1" x14ac:dyDescent="0.25">
      <c r="A121" s="21">
        <v>100</v>
      </c>
      <c r="B121" s="33" t="s">
        <v>144</v>
      </c>
      <c r="C121" s="111">
        <f t="shared" si="13"/>
        <v>1125999.9099999999</v>
      </c>
      <c r="D121" s="29">
        <v>14505.01</v>
      </c>
      <c r="E121" s="30"/>
      <c r="F121" s="30"/>
      <c r="G121" s="30"/>
      <c r="H121" s="30">
        <v>414514.91</v>
      </c>
      <c r="I121" s="30">
        <v>151166.70000000001</v>
      </c>
      <c r="J121" s="30">
        <v>545813.29</v>
      </c>
      <c r="K121" s="30"/>
      <c r="L121" s="31"/>
      <c r="M121" s="30"/>
      <c r="N121" s="30"/>
      <c r="O121" s="32"/>
      <c r="P121" s="30"/>
      <c r="Q121" s="30"/>
      <c r="R121" s="30"/>
      <c r="S121" s="30"/>
    </row>
    <row r="122" spans="1:19" hidden="1" x14ac:dyDescent="0.25">
      <c r="A122" s="21">
        <v>101</v>
      </c>
      <c r="B122" s="33" t="s">
        <v>147</v>
      </c>
      <c r="C122" s="111">
        <f t="shared" si="13"/>
        <v>201730.8</v>
      </c>
      <c r="D122" s="29"/>
      <c r="E122" s="30">
        <v>201730.8</v>
      </c>
      <c r="F122" s="30"/>
      <c r="G122" s="30"/>
      <c r="H122" s="30"/>
      <c r="I122" s="30"/>
      <c r="J122" s="30"/>
      <c r="K122" s="30"/>
      <c r="L122" s="31"/>
      <c r="M122" s="30"/>
      <c r="N122" s="30"/>
      <c r="O122" s="32"/>
      <c r="P122" s="30"/>
      <c r="Q122" s="30"/>
      <c r="R122" s="30"/>
      <c r="S122" s="30"/>
    </row>
    <row r="123" spans="1:19" hidden="1" x14ac:dyDescent="0.25">
      <c r="A123" s="21">
        <v>102</v>
      </c>
      <c r="B123" s="33" t="s">
        <v>148</v>
      </c>
      <c r="C123" s="111">
        <f t="shared" si="13"/>
        <v>4904472.3600000003</v>
      </c>
      <c r="D123" s="29">
        <v>58333.37</v>
      </c>
      <c r="E123" s="30">
        <v>521169.51</v>
      </c>
      <c r="F123" s="30"/>
      <c r="G123" s="30"/>
      <c r="H123" s="30"/>
      <c r="I123" s="30"/>
      <c r="J123" s="30"/>
      <c r="K123" s="30"/>
      <c r="L123" s="31">
        <v>2</v>
      </c>
      <c r="M123" s="30">
        <v>4324969.4800000004</v>
      </c>
      <c r="N123" s="30"/>
      <c r="O123" s="32"/>
      <c r="P123" s="30"/>
      <c r="Q123" s="30"/>
      <c r="R123" s="30"/>
      <c r="S123" s="30"/>
    </row>
    <row r="124" spans="1:19" hidden="1" x14ac:dyDescent="0.25">
      <c r="A124" s="21">
        <v>103</v>
      </c>
      <c r="B124" s="33" t="s">
        <v>150</v>
      </c>
      <c r="C124" s="111">
        <f t="shared" si="13"/>
        <v>438473.76</v>
      </c>
      <c r="D124" s="29"/>
      <c r="E124" s="30">
        <v>438473.76</v>
      </c>
      <c r="F124" s="32"/>
      <c r="G124" s="32"/>
      <c r="H124" s="32"/>
      <c r="I124" s="32"/>
      <c r="J124" s="32"/>
      <c r="K124" s="30"/>
      <c r="L124" s="31"/>
      <c r="M124" s="30"/>
      <c r="N124" s="30"/>
      <c r="O124" s="30"/>
      <c r="P124" s="30"/>
      <c r="Q124" s="30"/>
      <c r="R124" s="30"/>
      <c r="S124" s="30"/>
    </row>
    <row r="125" spans="1:19" hidden="1" x14ac:dyDescent="0.25">
      <c r="A125" s="21">
        <v>104</v>
      </c>
      <c r="B125" s="33" t="s">
        <v>151</v>
      </c>
      <c r="C125" s="111">
        <f t="shared" si="13"/>
        <v>3786822.43</v>
      </c>
      <c r="D125" s="29"/>
      <c r="E125" s="30"/>
      <c r="F125" s="30"/>
      <c r="G125" s="30">
        <v>1122689.29</v>
      </c>
      <c r="H125" s="30">
        <v>1394347.95</v>
      </c>
      <c r="I125" s="30">
        <v>555617.14</v>
      </c>
      <c r="J125" s="30">
        <v>714168.05</v>
      </c>
      <c r="K125" s="30"/>
      <c r="L125" s="31"/>
      <c r="M125" s="30"/>
      <c r="N125" s="30"/>
      <c r="O125" s="30"/>
      <c r="P125" s="30"/>
      <c r="Q125" s="30"/>
      <c r="R125" s="30"/>
      <c r="S125" s="30"/>
    </row>
    <row r="126" spans="1:19" hidden="1" x14ac:dyDescent="0.25">
      <c r="A126" s="21">
        <v>105</v>
      </c>
      <c r="B126" s="33" t="s">
        <v>152</v>
      </c>
      <c r="C126" s="111">
        <f t="shared" si="13"/>
        <v>4177760.34</v>
      </c>
      <c r="D126" s="29"/>
      <c r="E126" s="30"/>
      <c r="F126" s="30"/>
      <c r="G126" s="30">
        <v>1151702.53</v>
      </c>
      <c r="H126" s="30">
        <v>1782322.55</v>
      </c>
      <c r="I126" s="30">
        <v>652296.84</v>
      </c>
      <c r="J126" s="30">
        <v>591438.42000000004</v>
      </c>
      <c r="K126" s="30"/>
      <c r="L126" s="31"/>
      <c r="M126" s="30"/>
      <c r="N126" s="30"/>
      <c r="O126" s="30"/>
      <c r="P126" s="30"/>
      <c r="Q126" s="30"/>
      <c r="R126" s="30"/>
      <c r="S126" s="30"/>
    </row>
    <row r="127" spans="1:19" hidden="1" x14ac:dyDescent="0.25">
      <c r="A127" s="21">
        <v>106</v>
      </c>
      <c r="B127" s="33" t="s">
        <v>153</v>
      </c>
      <c r="C127" s="111">
        <f t="shared" si="13"/>
        <v>389901.17</v>
      </c>
      <c r="D127" s="29"/>
      <c r="E127" s="30">
        <v>389901.17</v>
      </c>
      <c r="F127" s="32"/>
      <c r="G127" s="32"/>
      <c r="H127" s="32"/>
      <c r="I127" s="32"/>
      <c r="J127" s="32"/>
      <c r="K127" s="30"/>
      <c r="L127" s="31"/>
      <c r="M127" s="30"/>
      <c r="N127" s="30"/>
      <c r="O127" s="30"/>
      <c r="P127" s="30"/>
      <c r="Q127" s="30"/>
      <c r="R127" s="30"/>
      <c r="S127" s="30"/>
    </row>
    <row r="128" spans="1:19" hidden="1" x14ac:dyDescent="0.25">
      <c r="A128" s="21">
        <v>107</v>
      </c>
      <c r="B128" s="33" t="s">
        <v>154</v>
      </c>
      <c r="C128" s="111">
        <f t="shared" si="13"/>
        <v>224389.53</v>
      </c>
      <c r="D128" s="29"/>
      <c r="E128" s="30">
        <v>224389.53</v>
      </c>
      <c r="F128" s="32"/>
      <c r="G128" s="32"/>
      <c r="H128" s="32"/>
      <c r="I128" s="32"/>
      <c r="J128" s="32"/>
      <c r="K128" s="30"/>
      <c r="L128" s="31"/>
      <c r="M128" s="30"/>
      <c r="N128" s="30"/>
      <c r="O128" s="32"/>
      <c r="P128" s="30"/>
      <c r="Q128" s="30"/>
      <c r="R128" s="30"/>
      <c r="S128" s="30"/>
    </row>
    <row r="129" spans="1:19" hidden="1" x14ac:dyDescent="0.25">
      <c r="A129" s="21">
        <v>108</v>
      </c>
      <c r="B129" s="33" t="s">
        <v>155</v>
      </c>
      <c r="C129" s="111">
        <f t="shared" si="13"/>
        <v>1410407.39</v>
      </c>
      <c r="D129" s="29">
        <f>ROUND((F129+G129+H129+I129+J129+K129+M129+O129+P129+Q129+R129+S129)*0.0214,2)</f>
        <v>29550.34</v>
      </c>
      <c r="E129" s="30"/>
      <c r="F129" s="34"/>
      <c r="G129" s="32"/>
      <c r="H129" s="34">
        <v>564017.53</v>
      </c>
      <c r="I129" s="34">
        <v>303439.34999999998</v>
      </c>
      <c r="J129" s="34">
        <v>513400.17</v>
      </c>
      <c r="K129" s="30"/>
      <c r="L129" s="31"/>
      <c r="M129" s="30"/>
      <c r="N129" s="30"/>
      <c r="O129" s="34"/>
      <c r="P129" s="30"/>
      <c r="Q129" s="30"/>
      <c r="R129" s="30"/>
      <c r="S129" s="30"/>
    </row>
    <row r="130" spans="1:19" hidden="1" x14ac:dyDescent="0.25">
      <c r="A130" s="21">
        <v>109</v>
      </c>
      <c r="B130" s="33" t="s">
        <v>157</v>
      </c>
      <c r="C130" s="111">
        <f t="shared" si="13"/>
        <v>190195.77</v>
      </c>
      <c r="D130" s="29"/>
      <c r="E130" s="30">
        <v>190195.77</v>
      </c>
      <c r="F130" s="30"/>
      <c r="G130" s="32"/>
      <c r="H130" s="30"/>
      <c r="I130" s="30"/>
      <c r="J130" s="30"/>
      <c r="K130" s="30"/>
      <c r="L130" s="31"/>
      <c r="M130" s="30"/>
      <c r="N130" s="30"/>
      <c r="O130" s="30"/>
      <c r="P130" s="30"/>
      <c r="Q130" s="32"/>
      <c r="R130" s="30"/>
      <c r="S130" s="30"/>
    </row>
    <row r="131" spans="1:19" hidden="1" x14ac:dyDescent="0.25">
      <c r="A131" s="21">
        <v>110</v>
      </c>
      <c r="B131" s="33" t="s">
        <v>158</v>
      </c>
      <c r="C131" s="111">
        <f t="shared" si="13"/>
        <v>180614.26</v>
      </c>
      <c r="D131" s="29"/>
      <c r="E131" s="30">
        <v>180614.26</v>
      </c>
      <c r="F131" s="30"/>
      <c r="G131" s="32"/>
      <c r="H131" s="30"/>
      <c r="I131" s="30"/>
      <c r="J131" s="30"/>
      <c r="K131" s="30"/>
      <c r="L131" s="31"/>
      <c r="M131" s="30"/>
      <c r="N131" s="30"/>
      <c r="O131" s="30"/>
      <c r="P131" s="30"/>
      <c r="Q131" s="30"/>
      <c r="R131" s="30"/>
      <c r="S131" s="30"/>
    </row>
    <row r="132" spans="1:19" hidden="1" x14ac:dyDescent="0.25">
      <c r="A132" s="21">
        <v>111</v>
      </c>
      <c r="B132" s="33" t="s">
        <v>159</v>
      </c>
      <c r="C132" s="111">
        <f t="shared" si="13"/>
        <v>184870.25</v>
      </c>
      <c r="D132" s="29"/>
      <c r="E132" s="30">
        <v>184870.25</v>
      </c>
      <c r="F132" s="32"/>
      <c r="G132" s="32"/>
      <c r="H132" s="32"/>
      <c r="I132" s="32"/>
      <c r="J132" s="32"/>
      <c r="K132" s="30"/>
      <c r="L132" s="31"/>
      <c r="M132" s="30"/>
      <c r="N132" s="30"/>
      <c r="O132" s="32"/>
      <c r="P132" s="32"/>
      <c r="Q132" s="30"/>
      <c r="R132" s="30"/>
      <c r="S132" s="30"/>
    </row>
    <row r="133" spans="1:19" hidden="1" x14ac:dyDescent="0.25">
      <c r="A133" s="21">
        <v>112</v>
      </c>
      <c r="B133" s="33" t="s">
        <v>160</v>
      </c>
      <c r="C133" s="111">
        <f t="shared" si="13"/>
        <v>393642.18</v>
      </c>
      <c r="D133" s="29"/>
      <c r="E133" s="30">
        <v>393642.18</v>
      </c>
      <c r="F133" s="32"/>
      <c r="G133" s="30"/>
      <c r="H133" s="32"/>
      <c r="I133" s="32"/>
      <c r="J133" s="32"/>
      <c r="K133" s="30"/>
      <c r="L133" s="31"/>
      <c r="M133" s="30"/>
      <c r="N133" s="30"/>
      <c r="O133" s="30"/>
      <c r="P133" s="30"/>
      <c r="Q133" s="30"/>
      <c r="R133" s="30"/>
      <c r="S133" s="30"/>
    </row>
    <row r="134" spans="1:19" hidden="1" x14ac:dyDescent="0.25">
      <c r="A134" s="21">
        <v>113</v>
      </c>
      <c r="B134" s="33" t="s">
        <v>161</v>
      </c>
      <c r="C134" s="111">
        <f t="shared" si="13"/>
        <v>396447.65</v>
      </c>
      <c r="D134" s="29"/>
      <c r="E134" s="30">
        <v>396447.65</v>
      </c>
      <c r="F134" s="32"/>
      <c r="G134" s="32"/>
      <c r="H134" s="30"/>
      <c r="I134" s="30"/>
      <c r="J134" s="30"/>
      <c r="K134" s="30"/>
      <c r="L134" s="31"/>
      <c r="M134" s="30"/>
      <c r="N134" s="30"/>
      <c r="O134" s="32"/>
      <c r="P134" s="30"/>
      <c r="Q134" s="32"/>
      <c r="R134" s="30"/>
      <c r="S134" s="30"/>
    </row>
    <row r="135" spans="1:19" hidden="1" x14ac:dyDescent="0.25">
      <c r="A135" s="21">
        <v>114</v>
      </c>
      <c r="B135" s="33" t="s">
        <v>162</v>
      </c>
      <c r="C135" s="111">
        <f t="shared" si="13"/>
        <v>326596.28000000003</v>
      </c>
      <c r="D135" s="29"/>
      <c r="E135" s="30">
        <v>326596.28000000003</v>
      </c>
      <c r="F135" s="30"/>
      <c r="G135" s="30"/>
      <c r="H135" s="30"/>
      <c r="I135" s="30"/>
      <c r="J135" s="30"/>
      <c r="K135" s="30"/>
      <c r="L135" s="31"/>
      <c r="M135" s="30"/>
      <c r="N135" s="30"/>
      <c r="O135" s="32"/>
      <c r="P135" s="30"/>
      <c r="Q135" s="32"/>
      <c r="R135" s="30"/>
      <c r="S135" s="30"/>
    </row>
    <row r="136" spans="1:19" hidden="1" x14ac:dyDescent="0.25">
      <c r="A136" s="21">
        <v>115</v>
      </c>
      <c r="B136" s="33" t="s">
        <v>163</v>
      </c>
      <c r="C136" s="111">
        <f t="shared" si="13"/>
        <v>2453534.9500000002</v>
      </c>
      <c r="D136" s="29">
        <f>ROUND((F136+G136+H136+I136+J136+K136+M136+O136+Q136+S136)*0.0214,2)</f>
        <v>51405.57</v>
      </c>
      <c r="E136" s="30"/>
      <c r="F136" s="30"/>
      <c r="G136" s="30">
        <v>675167.78</v>
      </c>
      <c r="H136" s="30">
        <v>1001779.73</v>
      </c>
      <c r="I136" s="30">
        <v>421063.7</v>
      </c>
      <c r="J136" s="30">
        <v>304118.17</v>
      </c>
      <c r="K136" s="30"/>
      <c r="L136" s="31"/>
      <c r="M136" s="30"/>
      <c r="N136" s="30"/>
      <c r="O136" s="34"/>
      <c r="P136" s="30"/>
      <c r="Q136" s="32"/>
      <c r="R136" s="30"/>
      <c r="S136" s="30"/>
    </row>
    <row r="137" spans="1:19" hidden="1" x14ac:dyDescent="0.25">
      <c r="A137" s="21">
        <v>116</v>
      </c>
      <c r="B137" s="33" t="s">
        <v>164</v>
      </c>
      <c r="C137" s="111">
        <f t="shared" si="13"/>
        <v>34995.19</v>
      </c>
      <c r="D137" s="29"/>
      <c r="E137" s="30">
        <v>34995.19</v>
      </c>
      <c r="F137" s="30"/>
      <c r="G137" s="30"/>
      <c r="H137" s="30"/>
      <c r="I137" s="30"/>
      <c r="J137" s="30"/>
      <c r="K137" s="30"/>
      <c r="L137" s="31"/>
      <c r="M137" s="30"/>
      <c r="N137" s="30"/>
      <c r="O137" s="30"/>
      <c r="P137" s="30"/>
      <c r="Q137" s="32"/>
      <c r="R137" s="30"/>
      <c r="S137" s="30"/>
    </row>
    <row r="138" spans="1:19" hidden="1" x14ac:dyDescent="0.25">
      <c r="A138" s="21">
        <v>117</v>
      </c>
      <c r="B138" s="33" t="s">
        <v>165</v>
      </c>
      <c r="C138" s="111">
        <f t="shared" si="13"/>
        <v>140433.53</v>
      </c>
      <c r="D138" s="29"/>
      <c r="E138" s="30">
        <v>140433.53</v>
      </c>
      <c r="F138" s="32"/>
      <c r="G138" s="32"/>
      <c r="H138" s="30"/>
      <c r="I138" s="30"/>
      <c r="J138" s="30"/>
      <c r="K138" s="30"/>
      <c r="L138" s="31"/>
      <c r="M138" s="30"/>
      <c r="N138" s="30"/>
      <c r="O138" s="30"/>
      <c r="P138" s="30"/>
      <c r="Q138" s="30"/>
      <c r="R138" s="30"/>
      <c r="S138" s="30"/>
    </row>
    <row r="139" spans="1:19" hidden="1" x14ac:dyDescent="0.25">
      <c r="A139" s="21">
        <v>118</v>
      </c>
      <c r="B139" s="33" t="s">
        <v>166</v>
      </c>
      <c r="C139" s="111">
        <f t="shared" si="13"/>
        <v>55195.06</v>
      </c>
      <c r="D139" s="29"/>
      <c r="E139" s="30">
        <v>55195.06</v>
      </c>
      <c r="F139" s="32"/>
      <c r="G139" s="32"/>
      <c r="H139" s="32"/>
      <c r="I139" s="32"/>
      <c r="J139" s="32"/>
      <c r="K139" s="30"/>
      <c r="L139" s="31"/>
      <c r="M139" s="30"/>
      <c r="N139" s="30"/>
      <c r="O139" s="30"/>
      <c r="P139" s="30"/>
      <c r="Q139" s="32"/>
      <c r="R139" s="30"/>
      <c r="S139" s="30"/>
    </row>
    <row r="140" spans="1:19" hidden="1" x14ac:dyDescent="0.25">
      <c r="A140" s="21">
        <v>119</v>
      </c>
      <c r="B140" s="33" t="s">
        <v>167</v>
      </c>
      <c r="C140" s="111">
        <f t="shared" ref="C140:C151" si="14">ROUND(SUM(D140+E140+F140+G140+H140+I140+J140+K140+M140+O140+P140+Q140+R140+S140),2)</f>
        <v>4346403.0599999996</v>
      </c>
      <c r="D140" s="29">
        <v>84787.520000000004</v>
      </c>
      <c r="E140" s="30">
        <v>113497.91</v>
      </c>
      <c r="F140" s="32"/>
      <c r="G140" s="32"/>
      <c r="H140" s="32"/>
      <c r="I140" s="32"/>
      <c r="J140" s="32"/>
      <c r="K140" s="30"/>
      <c r="L140" s="31"/>
      <c r="M140" s="30"/>
      <c r="N140" s="30" t="s">
        <v>116</v>
      </c>
      <c r="O140" s="30">
        <v>4148117.63</v>
      </c>
      <c r="P140" s="30"/>
      <c r="Q140" s="34"/>
      <c r="R140" s="30"/>
      <c r="S140" s="30"/>
    </row>
    <row r="141" spans="1:19" hidden="1" x14ac:dyDescent="0.25">
      <c r="A141" s="21">
        <v>120</v>
      </c>
      <c r="B141" s="33" t="s">
        <v>168</v>
      </c>
      <c r="C141" s="111">
        <f t="shared" si="14"/>
        <v>80532.63</v>
      </c>
      <c r="D141" s="29"/>
      <c r="E141" s="30">
        <v>80532.63</v>
      </c>
      <c r="F141" s="32"/>
      <c r="G141" s="32"/>
      <c r="H141" s="32"/>
      <c r="I141" s="32"/>
      <c r="J141" s="32"/>
      <c r="K141" s="30"/>
      <c r="L141" s="31"/>
      <c r="M141" s="30"/>
      <c r="N141" s="30"/>
      <c r="O141" s="30"/>
      <c r="P141" s="30"/>
      <c r="Q141" s="30"/>
      <c r="R141" s="30"/>
      <c r="S141" s="30"/>
    </row>
    <row r="142" spans="1:19" hidden="1" x14ac:dyDescent="0.25">
      <c r="A142" s="21">
        <v>121</v>
      </c>
      <c r="B142" s="33" t="s">
        <v>169</v>
      </c>
      <c r="C142" s="111">
        <f t="shared" si="14"/>
        <v>3441919.9</v>
      </c>
      <c r="D142" s="29"/>
      <c r="E142" s="30">
        <v>147623.16</v>
      </c>
      <c r="F142" s="32"/>
      <c r="G142" s="32"/>
      <c r="H142" s="32">
        <v>1733941.99</v>
      </c>
      <c r="I142" s="32">
        <v>606520.42000000004</v>
      </c>
      <c r="J142" s="32">
        <v>953834.33</v>
      </c>
      <c r="K142" s="30"/>
      <c r="L142" s="31"/>
      <c r="M142" s="30"/>
      <c r="N142" s="30"/>
      <c r="O142" s="32"/>
      <c r="P142" s="30"/>
      <c r="Q142" s="30"/>
      <c r="R142" s="30"/>
      <c r="S142" s="30"/>
    </row>
    <row r="143" spans="1:19" hidden="1" x14ac:dyDescent="0.25">
      <c r="A143" s="21">
        <v>122</v>
      </c>
      <c r="B143" s="33" t="s">
        <v>170</v>
      </c>
      <c r="C143" s="111">
        <f t="shared" si="14"/>
        <v>154898.53</v>
      </c>
      <c r="D143" s="29"/>
      <c r="E143" s="30">
        <v>154898.53</v>
      </c>
      <c r="F143" s="32"/>
      <c r="G143" s="32"/>
      <c r="H143" s="32"/>
      <c r="I143" s="32"/>
      <c r="J143" s="32"/>
      <c r="K143" s="30"/>
      <c r="L143" s="31"/>
      <c r="M143" s="30"/>
      <c r="N143" s="30"/>
      <c r="O143" s="32"/>
      <c r="P143" s="30"/>
      <c r="Q143" s="30"/>
      <c r="R143" s="30"/>
      <c r="S143" s="30"/>
    </row>
    <row r="144" spans="1:19" hidden="1" x14ac:dyDescent="0.25">
      <c r="A144" s="21">
        <v>123</v>
      </c>
      <c r="B144" s="33" t="s">
        <v>171</v>
      </c>
      <c r="C144" s="111">
        <f t="shared" si="14"/>
        <v>171927.39</v>
      </c>
      <c r="D144" s="29"/>
      <c r="E144" s="30">
        <v>171927.39</v>
      </c>
      <c r="F144" s="30"/>
      <c r="G144" s="30"/>
      <c r="H144" s="30"/>
      <c r="I144" s="30"/>
      <c r="J144" s="30"/>
      <c r="K144" s="32"/>
      <c r="L144" s="31"/>
      <c r="M144" s="30"/>
      <c r="N144" s="30"/>
      <c r="O144" s="30"/>
      <c r="P144" s="30"/>
      <c r="Q144" s="30"/>
      <c r="R144" s="30"/>
      <c r="S144" s="30"/>
    </row>
    <row r="145" spans="1:19" hidden="1" x14ac:dyDescent="0.25">
      <c r="A145" s="21">
        <v>124</v>
      </c>
      <c r="B145" s="33" t="s">
        <v>172</v>
      </c>
      <c r="C145" s="111">
        <f t="shared" si="14"/>
        <v>190698.49</v>
      </c>
      <c r="D145" s="29"/>
      <c r="E145" s="30">
        <v>190698.49</v>
      </c>
      <c r="F145" s="30"/>
      <c r="G145" s="30"/>
      <c r="H145" s="30"/>
      <c r="I145" s="30"/>
      <c r="J145" s="30"/>
      <c r="K145" s="30"/>
      <c r="L145" s="31"/>
      <c r="M145" s="30"/>
      <c r="N145" s="30"/>
      <c r="O145" s="30"/>
      <c r="P145" s="32"/>
      <c r="Q145" s="30"/>
      <c r="R145" s="30"/>
      <c r="S145" s="30"/>
    </row>
    <row r="146" spans="1:19" hidden="1" x14ac:dyDescent="0.25">
      <c r="A146" s="21">
        <v>125</v>
      </c>
      <c r="B146" s="33" t="s">
        <v>173</v>
      </c>
      <c r="C146" s="111">
        <f t="shared" si="14"/>
        <v>124842.23</v>
      </c>
      <c r="D146" s="29"/>
      <c r="E146" s="30">
        <v>124842.23</v>
      </c>
      <c r="F146" s="32"/>
      <c r="G146" s="30"/>
      <c r="H146" s="30"/>
      <c r="I146" s="30"/>
      <c r="J146" s="30"/>
      <c r="K146" s="30"/>
      <c r="L146" s="31"/>
      <c r="M146" s="30"/>
      <c r="N146" s="30"/>
      <c r="O146" s="30"/>
      <c r="P146" s="30"/>
      <c r="Q146" s="30"/>
      <c r="R146" s="30"/>
      <c r="S146" s="30"/>
    </row>
    <row r="147" spans="1:19" hidden="1" x14ac:dyDescent="0.25">
      <c r="A147" s="21">
        <v>126</v>
      </c>
      <c r="B147" s="33" t="s">
        <v>174</v>
      </c>
      <c r="C147" s="111">
        <f t="shared" si="14"/>
        <v>692048.55</v>
      </c>
      <c r="D147" s="29"/>
      <c r="E147" s="30">
        <v>692048.55</v>
      </c>
      <c r="F147" s="32"/>
      <c r="G147" s="30"/>
      <c r="H147" s="30"/>
      <c r="I147" s="30"/>
      <c r="J147" s="30"/>
      <c r="K147" s="30"/>
      <c r="L147" s="31"/>
      <c r="M147" s="30"/>
      <c r="N147" s="30"/>
      <c r="O147" s="30"/>
      <c r="P147" s="30"/>
      <c r="Q147" s="30"/>
      <c r="R147" s="30"/>
      <c r="S147" s="30"/>
    </row>
    <row r="148" spans="1:19" hidden="1" x14ac:dyDescent="0.25">
      <c r="A148" s="21">
        <v>127</v>
      </c>
      <c r="B148" s="33" t="s">
        <v>175</v>
      </c>
      <c r="C148" s="111">
        <f t="shared" si="14"/>
        <v>493600.32</v>
      </c>
      <c r="D148" s="29"/>
      <c r="E148" s="30">
        <v>493600.32</v>
      </c>
      <c r="F148" s="32"/>
      <c r="G148" s="30"/>
      <c r="H148" s="30"/>
      <c r="I148" s="30"/>
      <c r="J148" s="30"/>
      <c r="K148" s="30"/>
      <c r="L148" s="31"/>
      <c r="M148" s="30"/>
      <c r="N148" s="30"/>
      <c r="O148" s="30"/>
      <c r="P148" s="30"/>
      <c r="Q148" s="30"/>
      <c r="R148" s="30"/>
      <c r="S148" s="30"/>
    </row>
    <row r="149" spans="1:19" hidden="1" x14ac:dyDescent="0.25">
      <c r="A149" s="21">
        <v>128</v>
      </c>
      <c r="B149" s="33" t="s">
        <v>176</v>
      </c>
      <c r="C149" s="111">
        <f t="shared" si="14"/>
        <v>57975.91</v>
      </c>
      <c r="D149" s="29"/>
      <c r="E149" s="30">
        <v>57975.91</v>
      </c>
      <c r="F149" s="30"/>
      <c r="G149" s="30"/>
      <c r="H149" s="30"/>
      <c r="I149" s="30"/>
      <c r="J149" s="30"/>
      <c r="K149" s="30"/>
      <c r="L149" s="31"/>
      <c r="M149" s="30"/>
      <c r="N149" s="30"/>
      <c r="O149" s="32"/>
      <c r="P149" s="30"/>
      <c r="Q149" s="30"/>
      <c r="R149" s="30"/>
      <c r="S149" s="30"/>
    </row>
    <row r="150" spans="1:19" hidden="1" x14ac:dyDescent="0.25">
      <c r="A150" s="21">
        <v>129</v>
      </c>
      <c r="B150" s="33" t="s">
        <v>177</v>
      </c>
      <c r="C150" s="111">
        <f t="shared" si="14"/>
        <v>370705.67</v>
      </c>
      <c r="D150" s="29"/>
      <c r="E150" s="30">
        <v>370705.67</v>
      </c>
      <c r="F150" s="30"/>
      <c r="G150" s="30"/>
      <c r="H150" s="30"/>
      <c r="I150" s="30"/>
      <c r="J150" s="30"/>
      <c r="K150" s="30"/>
      <c r="L150" s="31"/>
      <c r="M150" s="30"/>
      <c r="N150" s="30"/>
      <c r="O150" s="32"/>
      <c r="P150" s="30"/>
      <c r="Q150" s="32"/>
      <c r="R150" s="30"/>
      <c r="S150" s="30"/>
    </row>
    <row r="151" spans="1:19" hidden="1" x14ac:dyDescent="0.25">
      <c r="A151" s="21">
        <v>130</v>
      </c>
      <c r="B151" s="33" t="s">
        <v>187</v>
      </c>
      <c r="C151" s="111">
        <f t="shared" si="14"/>
        <v>782333.7</v>
      </c>
      <c r="D151" s="29"/>
      <c r="E151" s="30">
        <v>782333.7</v>
      </c>
      <c r="F151" s="32"/>
      <c r="G151" s="30"/>
      <c r="H151" s="30"/>
      <c r="I151" s="30"/>
      <c r="J151" s="30"/>
      <c r="K151" s="30"/>
      <c r="L151" s="31"/>
      <c r="M151" s="30"/>
      <c r="N151" s="30"/>
      <c r="O151" s="30"/>
      <c r="P151" s="30"/>
      <c r="Q151" s="30"/>
      <c r="R151" s="30"/>
      <c r="S151" s="30"/>
    </row>
    <row r="152" spans="1:19" hidden="1" x14ac:dyDescent="0.25">
      <c r="A152" s="162" t="s">
        <v>193</v>
      </c>
      <c r="B152" s="163"/>
      <c r="C152" s="12">
        <f>ROUND(SUM(E152+F152+G152+H152+I152+J152+K152+M152+O152+P152+Q152+S152+D152+R152),2)</f>
        <v>54256581.280000001</v>
      </c>
      <c r="D152" s="118">
        <f t="shared" ref="D152:M152" si="15">ROUND(SUM(D113:D151),2)</f>
        <v>509843.39</v>
      </c>
      <c r="E152" s="118">
        <f t="shared" si="15"/>
        <v>9005955.2899999991</v>
      </c>
      <c r="F152" s="118">
        <f t="shared" si="15"/>
        <v>0</v>
      </c>
      <c r="G152" s="118">
        <f t="shared" si="15"/>
        <v>4320339.5</v>
      </c>
      <c r="H152" s="118">
        <f t="shared" si="15"/>
        <v>6890924.6600000001</v>
      </c>
      <c r="I152" s="118">
        <f t="shared" si="15"/>
        <v>2690104.15</v>
      </c>
      <c r="J152" s="118">
        <f t="shared" si="15"/>
        <v>3622772.43</v>
      </c>
      <c r="K152" s="118">
        <f t="shared" si="15"/>
        <v>0</v>
      </c>
      <c r="L152" s="118">
        <f t="shared" si="15"/>
        <v>11</v>
      </c>
      <c r="M152" s="118">
        <f t="shared" si="15"/>
        <v>23068524.23</v>
      </c>
      <c r="N152" s="118" t="s">
        <v>19</v>
      </c>
      <c r="O152" s="118">
        <f>ROUND(SUM(O113:O151),2)</f>
        <v>4148117.63</v>
      </c>
      <c r="P152" s="118">
        <f>ROUND(SUM(P113:P151),2)</f>
        <v>0</v>
      </c>
      <c r="Q152" s="118">
        <f>ROUND(SUM(Q113:Q151),2)</f>
        <v>0</v>
      </c>
      <c r="R152" s="118">
        <f>ROUND(SUM(R113:R151),2)</f>
        <v>0</v>
      </c>
      <c r="S152" s="118">
        <f>ROUND(SUM(S113:S151),2)</f>
        <v>0</v>
      </c>
    </row>
    <row r="153" spans="1:19" ht="15.75" hidden="1" x14ac:dyDescent="0.25">
      <c r="A153" s="127" t="s">
        <v>1204</v>
      </c>
      <c r="B153" s="128"/>
      <c r="C153" s="131"/>
      <c r="D153" s="16"/>
      <c r="E153" s="37"/>
      <c r="F153" s="37"/>
      <c r="G153" s="37"/>
      <c r="H153" s="37"/>
      <c r="I153" s="37"/>
      <c r="J153" s="37"/>
      <c r="K153" s="37"/>
      <c r="L153" s="9"/>
      <c r="M153" s="37"/>
      <c r="N153" s="38"/>
      <c r="O153" s="37"/>
      <c r="P153" s="37"/>
      <c r="Q153" s="37"/>
      <c r="R153" s="37"/>
      <c r="S153" s="37"/>
    </row>
    <row r="154" spans="1:19" hidden="1" x14ac:dyDescent="0.25">
      <c r="A154" s="21">
        <v>131</v>
      </c>
      <c r="B154" s="22" t="s">
        <v>194</v>
      </c>
      <c r="C154" s="23">
        <f t="shared" ref="C154:C181" si="16">ROUND(SUM(D154+E154+F154+G154+H154+I154+J154+K154+M154+O154+P154+Q154+R154+S154),2)</f>
        <v>38401.800000000003</v>
      </c>
      <c r="D154" s="24"/>
      <c r="E154" s="25">
        <v>38401.800000000003</v>
      </c>
      <c r="F154" s="25"/>
      <c r="G154" s="25"/>
      <c r="H154" s="25"/>
      <c r="I154" s="25"/>
      <c r="J154" s="25"/>
      <c r="K154" s="25"/>
      <c r="L154" s="26"/>
      <c r="M154" s="25"/>
      <c r="N154" s="25"/>
      <c r="O154" s="27"/>
      <c r="P154" s="25"/>
      <c r="Q154" s="25"/>
      <c r="R154" s="25"/>
      <c r="S154" s="25"/>
    </row>
    <row r="155" spans="1:19" hidden="1" x14ac:dyDescent="0.25">
      <c r="A155" s="21">
        <v>132</v>
      </c>
      <c r="B155" s="28" t="s">
        <v>195</v>
      </c>
      <c r="C155" s="23">
        <f t="shared" si="16"/>
        <v>101759.53</v>
      </c>
      <c r="D155" s="29"/>
      <c r="E155" s="30">
        <v>101759.53</v>
      </c>
      <c r="F155" s="30"/>
      <c r="G155" s="30"/>
      <c r="H155" s="30"/>
      <c r="I155" s="30"/>
      <c r="J155" s="30"/>
      <c r="K155" s="30"/>
      <c r="L155" s="31"/>
      <c r="M155" s="30"/>
      <c r="N155" s="30"/>
      <c r="O155" s="32"/>
      <c r="P155" s="30"/>
      <c r="Q155" s="32"/>
      <c r="R155" s="30"/>
      <c r="S155" s="30"/>
    </row>
    <row r="156" spans="1:19" hidden="1" x14ac:dyDescent="0.25">
      <c r="A156" s="21">
        <v>133</v>
      </c>
      <c r="B156" s="28" t="s">
        <v>196</v>
      </c>
      <c r="C156" s="23">
        <f t="shared" si="16"/>
        <v>90625.46</v>
      </c>
      <c r="D156" s="29"/>
      <c r="E156" s="30">
        <v>90625.46</v>
      </c>
      <c r="F156" s="30"/>
      <c r="G156" s="30"/>
      <c r="H156" s="30"/>
      <c r="I156" s="30"/>
      <c r="J156" s="30"/>
      <c r="K156" s="30"/>
      <c r="L156" s="31"/>
      <c r="M156" s="30"/>
      <c r="N156" s="30"/>
      <c r="O156" s="32"/>
      <c r="P156" s="30"/>
      <c r="Q156" s="32"/>
      <c r="R156" s="30"/>
      <c r="S156" s="30"/>
    </row>
    <row r="157" spans="1:19" hidden="1" x14ac:dyDescent="0.25">
      <c r="A157" s="21">
        <v>134</v>
      </c>
      <c r="B157" s="28" t="s">
        <v>197</v>
      </c>
      <c r="C157" s="23">
        <f t="shared" si="16"/>
        <v>103098.47</v>
      </c>
      <c r="D157" s="29"/>
      <c r="E157" s="30">
        <v>103098.47</v>
      </c>
      <c r="F157" s="30"/>
      <c r="G157" s="30"/>
      <c r="H157" s="30"/>
      <c r="I157" s="30"/>
      <c r="J157" s="30"/>
      <c r="K157" s="30"/>
      <c r="L157" s="31"/>
      <c r="M157" s="30"/>
      <c r="N157" s="30"/>
      <c r="O157" s="32"/>
      <c r="P157" s="30"/>
      <c r="Q157" s="32"/>
      <c r="R157" s="30"/>
      <c r="S157" s="30"/>
    </row>
    <row r="158" spans="1:19" hidden="1" x14ac:dyDescent="0.25">
      <c r="A158" s="21">
        <v>135</v>
      </c>
      <c r="B158" s="28" t="s">
        <v>198</v>
      </c>
      <c r="C158" s="23">
        <f t="shared" si="16"/>
        <v>139167.41</v>
      </c>
      <c r="D158" s="29"/>
      <c r="E158" s="30">
        <v>139167.41</v>
      </c>
      <c r="F158" s="30"/>
      <c r="G158" s="30"/>
      <c r="H158" s="30"/>
      <c r="I158" s="30"/>
      <c r="J158" s="30"/>
      <c r="K158" s="30"/>
      <c r="L158" s="31"/>
      <c r="M158" s="30"/>
      <c r="N158" s="30"/>
      <c r="O158" s="32"/>
      <c r="P158" s="30"/>
      <c r="Q158" s="32"/>
      <c r="R158" s="30"/>
      <c r="S158" s="30"/>
    </row>
    <row r="159" spans="1:19" hidden="1" x14ac:dyDescent="0.25">
      <c r="A159" s="21">
        <v>136</v>
      </c>
      <c r="B159" s="28" t="s">
        <v>199</v>
      </c>
      <c r="C159" s="23">
        <f t="shared" si="16"/>
        <v>4978105.7</v>
      </c>
      <c r="D159" s="29">
        <v>83261.3</v>
      </c>
      <c r="E159" s="30"/>
      <c r="F159" s="30"/>
      <c r="G159" s="30">
        <v>1097787.6000000001</v>
      </c>
      <c r="H159" s="30">
        <v>802500</v>
      </c>
      <c r="I159" s="30">
        <v>264470.40000000002</v>
      </c>
      <c r="J159" s="30">
        <v>824652</v>
      </c>
      <c r="K159" s="30"/>
      <c r="L159" s="31"/>
      <c r="M159" s="30"/>
      <c r="N159" s="30"/>
      <c r="O159" s="32"/>
      <c r="P159" s="30"/>
      <c r="Q159" s="32">
        <v>1905434.4</v>
      </c>
      <c r="R159" s="30"/>
      <c r="S159" s="30"/>
    </row>
    <row r="160" spans="1:19" hidden="1" x14ac:dyDescent="0.25">
      <c r="A160" s="21">
        <v>137</v>
      </c>
      <c r="B160" s="28" t="s">
        <v>200</v>
      </c>
      <c r="C160" s="23">
        <f t="shared" si="16"/>
        <v>118329.92</v>
      </c>
      <c r="D160" s="29"/>
      <c r="E160" s="30">
        <v>118329.92</v>
      </c>
      <c r="F160" s="30"/>
      <c r="G160" s="30"/>
      <c r="H160" s="30"/>
      <c r="I160" s="30"/>
      <c r="J160" s="30"/>
      <c r="K160" s="30"/>
      <c r="L160" s="31"/>
      <c r="M160" s="30"/>
      <c r="N160" s="30"/>
      <c r="O160" s="32"/>
      <c r="P160" s="30"/>
      <c r="Q160" s="32"/>
      <c r="R160" s="30"/>
      <c r="S160" s="30"/>
    </row>
    <row r="161" spans="1:19" hidden="1" x14ac:dyDescent="0.25">
      <c r="A161" s="21">
        <v>138</v>
      </c>
      <c r="B161" s="28" t="s">
        <v>201</v>
      </c>
      <c r="C161" s="23">
        <f t="shared" si="16"/>
        <v>117996.44</v>
      </c>
      <c r="D161" s="29"/>
      <c r="E161" s="30">
        <v>117996.44</v>
      </c>
      <c r="F161" s="30"/>
      <c r="G161" s="30"/>
      <c r="H161" s="30"/>
      <c r="I161" s="30"/>
      <c r="J161" s="30"/>
      <c r="K161" s="30"/>
      <c r="L161" s="31"/>
      <c r="M161" s="30"/>
      <c r="N161" s="30"/>
      <c r="O161" s="32"/>
      <c r="P161" s="30"/>
      <c r="Q161" s="32"/>
      <c r="R161" s="30"/>
      <c r="S161" s="30"/>
    </row>
    <row r="162" spans="1:19" hidden="1" x14ac:dyDescent="0.25">
      <c r="A162" s="21">
        <v>139</v>
      </c>
      <c r="B162" s="28" t="s">
        <v>202</v>
      </c>
      <c r="C162" s="23">
        <f t="shared" si="16"/>
        <v>463643.06</v>
      </c>
      <c r="D162" s="29">
        <v>7754.66</v>
      </c>
      <c r="E162" s="30"/>
      <c r="F162" s="30">
        <v>455888.4</v>
      </c>
      <c r="G162" s="30"/>
      <c r="H162" s="30"/>
      <c r="I162" s="30"/>
      <c r="J162" s="30"/>
      <c r="K162" s="30"/>
      <c r="L162" s="31"/>
      <c r="M162" s="30"/>
      <c r="N162" s="30"/>
      <c r="O162" s="32"/>
      <c r="P162" s="30"/>
      <c r="Q162" s="32"/>
      <c r="R162" s="30"/>
      <c r="S162" s="30"/>
    </row>
    <row r="163" spans="1:19" hidden="1" x14ac:dyDescent="0.25">
      <c r="A163" s="21">
        <v>140</v>
      </c>
      <c r="B163" s="28" t="s">
        <v>203</v>
      </c>
      <c r="C163" s="23">
        <f t="shared" si="16"/>
        <v>4465989.09</v>
      </c>
      <c r="D163" s="29">
        <v>74695.89</v>
      </c>
      <c r="E163" s="30"/>
      <c r="F163" s="30"/>
      <c r="G163" s="30">
        <v>992786.8</v>
      </c>
      <c r="H163" s="30">
        <v>630663.19999999995</v>
      </c>
      <c r="I163" s="30">
        <v>201988.8</v>
      </c>
      <c r="J163" s="30">
        <v>682628.4</v>
      </c>
      <c r="K163" s="30"/>
      <c r="L163" s="31"/>
      <c r="M163" s="30"/>
      <c r="N163" s="30"/>
      <c r="O163" s="32"/>
      <c r="P163" s="30"/>
      <c r="Q163" s="32">
        <v>1883226</v>
      </c>
      <c r="R163" s="30"/>
      <c r="S163" s="30"/>
    </row>
    <row r="164" spans="1:19" ht="28.5" hidden="1" customHeight="1" x14ac:dyDescent="0.25">
      <c r="A164" s="21">
        <v>141</v>
      </c>
      <c r="B164" s="28" t="s">
        <v>204</v>
      </c>
      <c r="C164" s="23">
        <f t="shared" si="16"/>
        <v>113512.32000000001</v>
      </c>
      <c r="D164" s="29"/>
      <c r="E164" s="30">
        <v>113512.32000000001</v>
      </c>
      <c r="F164" s="30"/>
      <c r="G164" s="30"/>
      <c r="H164" s="30"/>
      <c r="I164" s="30"/>
      <c r="J164" s="30"/>
      <c r="K164" s="30"/>
      <c r="L164" s="31"/>
      <c r="M164" s="30"/>
      <c r="N164" s="30"/>
      <c r="O164" s="32"/>
      <c r="P164" s="30"/>
      <c r="Q164" s="32"/>
      <c r="R164" s="30"/>
      <c r="S164" s="30"/>
    </row>
    <row r="165" spans="1:19" ht="32.25" hidden="1" customHeight="1" x14ac:dyDescent="0.25">
      <c r="A165" s="21">
        <v>142</v>
      </c>
      <c r="B165" s="28" t="s">
        <v>205</v>
      </c>
      <c r="C165" s="23">
        <f t="shared" si="16"/>
        <v>113452.77</v>
      </c>
      <c r="D165" s="29"/>
      <c r="E165" s="30">
        <v>113452.77</v>
      </c>
      <c r="F165" s="30"/>
      <c r="G165" s="30"/>
      <c r="H165" s="30"/>
      <c r="I165" s="30"/>
      <c r="J165" s="30"/>
      <c r="K165" s="30"/>
      <c r="L165" s="31"/>
      <c r="M165" s="30"/>
      <c r="N165" s="30"/>
      <c r="O165" s="32"/>
      <c r="P165" s="30"/>
      <c r="Q165" s="32"/>
      <c r="R165" s="30"/>
      <c r="S165" s="30"/>
    </row>
    <row r="166" spans="1:19" ht="36" hidden="1" customHeight="1" x14ac:dyDescent="0.25">
      <c r="A166" s="21">
        <v>143</v>
      </c>
      <c r="B166" s="28" t="s">
        <v>206</v>
      </c>
      <c r="C166" s="23">
        <f t="shared" si="16"/>
        <v>115213.48</v>
      </c>
      <c r="D166" s="29"/>
      <c r="E166" s="30">
        <v>115213.48</v>
      </c>
      <c r="F166" s="30"/>
      <c r="G166" s="30"/>
      <c r="H166" s="30"/>
      <c r="I166" s="30"/>
      <c r="J166" s="30"/>
      <c r="K166" s="30"/>
      <c r="L166" s="31"/>
      <c r="M166" s="30"/>
      <c r="N166" s="30"/>
      <c r="O166" s="32"/>
      <c r="P166" s="30"/>
      <c r="Q166" s="32"/>
      <c r="R166" s="30"/>
      <c r="S166" s="30"/>
    </row>
    <row r="167" spans="1:19" ht="28.5" hidden="1" customHeight="1" x14ac:dyDescent="0.25">
      <c r="A167" s="21">
        <v>144</v>
      </c>
      <c r="B167" s="28" t="s">
        <v>207</v>
      </c>
      <c r="C167" s="23">
        <f t="shared" si="16"/>
        <v>115440.85</v>
      </c>
      <c r="D167" s="29"/>
      <c r="E167" s="30">
        <v>115440.85</v>
      </c>
      <c r="F167" s="30"/>
      <c r="G167" s="30"/>
      <c r="H167" s="30"/>
      <c r="I167" s="30"/>
      <c r="J167" s="30"/>
      <c r="K167" s="30"/>
      <c r="L167" s="31"/>
      <c r="M167" s="30"/>
      <c r="N167" s="30"/>
      <c r="O167" s="32"/>
      <c r="P167" s="30"/>
      <c r="Q167" s="32"/>
      <c r="R167" s="30"/>
      <c r="S167" s="30"/>
    </row>
    <row r="168" spans="1:19" ht="32.25" hidden="1" customHeight="1" x14ac:dyDescent="0.25">
      <c r="A168" s="21">
        <v>145</v>
      </c>
      <c r="B168" s="33" t="s">
        <v>208</v>
      </c>
      <c r="C168" s="23">
        <f t="shared" si="16"/>
        <v>2877604.43</v>
      </c>
      <c r="D168" s="29">
        <v>43247.37</v>
      </c>
      <c r="E168" s="30"/>
      <c r="F168" s="30"/>
      <c r="G168" s="30"/>
      <c r="H168" s="30"/>
      <c r="I168" s="30"/>
      <c r="J168" s="30"/>
      <c r="K168" s="30"/>
      <c r="L168" s="31"/>
      <c r="M168" s="30"/>
      <c r="N168" s="30"/>
      <c r="O168" s="32"/>
      <c r="P168" s="30"/>
      <c r="Q168" s="32"/>
      <c r="R168" s="30">
        <v>2834357.06</v>
      </c>
      <c r="S168" s="30"/>
    </row>
    <row r="169" spans="1:19" ht="30" hidden="1" customHeight="1" x14ac:dyDescent="0.25">
      <c r="A169" s="21">
        <v>146</v>
      </c>
      <c r="B169" s="28" t="s">
        <v>209</v>
      </c>
      <c r="C169" s="23">
        <f t="shared" si="16"/>
        <v>99402.05</v>
      </c>
      <c r="D169" s="29"/>
      <c r="E169" s="30">
        <v>99402.05</v>
      </c>
      <c r="F169" s="30"/>
      <c r="G169" s="30"/>
      <c r="H169" s="30"/>
      <c r="I169" s="30"/>
      <c r="J169" s="30"/>
      <c r="K169" s="30"/>
      <c r="L169" s="31"/>
      <c r="M169" s="30"/>
      <c r="N169" s="30"/>
      <c r="O169" s="32"/>
      <c r="P169" s="30"/>
      <c r="Q169" s="32"/>
      <c r="R169" s="30"/>
      <c r="S169" s="30"/>
    </row>
    <row r="170" spans="1:19" ht="22.5" hidden="1" customHeight="1" x14ac:dyDescent="0.25">
      <c r="A170" s="21">
        <v>147</v>
      </c>
      <c r="B170" s="28" t="s">
        <v>210</v>
      </c>
      <c r="C170" s="23">
        <f t="shared" si="16"/>
        <v>606881.81000000006</v>
      </c>
      <c r="D170" s="29">
        <v>10150.4</v>
      </c>
      <c r="E170" s="30"/>
      <c r="F170" s="30">
        <v>437402.64</v>
      </c>
      <c r="G170" s="30"/>
      <c r="H170" s="35">
        <v>72425.350000000006</v>
      </c>
      <c r="I170" s="30">
        <v>86903.42</v>
      </c>
      <c r="J170" s="30"/>
      <c r="K170" s="30"/>
      <c r="L170" s="31"/>
      <c r="M170" s="30"/>
      <c r="N170" s="30"/>
      <c r="O170" s="32"/>
      <c r="P170" s="30"/>
      <c r="Q170" s="32"/>
      <c r="R170" s="30"/>
      <c r="S170" s="30"/>
    </row>
    <row r="171" spans="1:19" ht="26.25" hidden="1" customHeight="1" x14ac:dyDescent="0.25">
      <c r="A171" s="21">
        <v>148</v>
      </c>
      <c r="B171" s="28" t="s">
        <v>211</v>
      </c>
      <c r="C171" s="23">
        <f t="shared" si="16"/>
        <v>3016808.63</v>
      </c>
      <c r="D171" s="29">
        <v>40193.589999999997</v>
      </c>
      <c r="E171" s="30"/>
      <c r="F171" s="30"/>
      <c r="G171" s="30"/>
      <c r="H171" s="30"/>
      <c r="I171" s="30"/>
      <c r="J171" s="30"/>
      <c r="K171" s="30"/>
      <c r="L171" s="31"/>
      <c r="M171" s="30"/>
      <c r="N171" s="30" t="s">
        <v>116</v>
      </c>
      <c r="O171" s="32">
        <v>2976615.04</v>
      </c>
      <c r="P171" s="30"/>
      <c r="Q171" s="32"/>
      <c r="R171" s="30"/>
      <c r="S171" s="30"/>
    </row>
    <row r="172" spans="1:19" ht="33" hidden="1" customHeight="1" x14ac:dyDescent="0.25">
      <c r="A172" s="21">
        <v>149</v>
      </c>
      <c r="B172" s="33" t="s">
        <v>212</v>
      </c>
      <c r="C172" s="23">
        <f t="shared" si="16"/>
        <v>115592.43</v>
      </c>
      <c r="D172" s="29"/>
      <c r="E172" s="30">
        <v>115592.43</v>
      </c>
      <c r="F172" s="34"/>
      <c r="G172" s="30"/>
      <c r="H172" s="34"/>
      <c r="I172" s="34"/>
      <c r="J172" s="34"/>
      <c r="K172" s="30"/>
      <c r="L172" s="31"/>
      <c r="M172" s="30"/>
      <c r="N172" s="30"/>
      <c r="O172" s="32"/>
      <c r="P172" s="30"/>
      <c r="Q172" s="32"/>
      <c r="R172" s="30"/>
      <c r="S172" s="30"/>
    </row>
    <row r="173" spans="1:19" ht="30" hidden="1" customHeight="1" x14ac:dyDescent="0.25">
      <c r="A173" s="21">
        <v>150</v>
      </c>
      <c r="B173" s="28" t="s">
        <v>215</v>
      </c>
      <c r="C173" s="23">
        <f t="shared" si="16"/>
        <v>257424.53</v>
      </c>
      <c r="D173" s="29"/>
      <c r="E173" s="30">
        <v>257424.53</v>
      </c>
      <c r="F173" s="30"/>
      <c r="G173" s="30"/>
      <c r="H173" s="30"/>
      <c r="I173" s="30"/>
      <c r="J173" s="30"/>
      <c r="K173" s="30"/>
      <c r="L173" s="31"/>
      <c r="M173" s="30"/>
      <c r="N173" s="30"/>
      <c r="O173" s="32"/>
      <c r="P173" s="30"/>
      <c r="Q173" s="32"/>
      <c r="R173" s="30"/>
      <c r="S173" s="30"/>
    </row>
    <row r="174" spans="1:19" ht="24.75" hidden="1" customHeight="1" x14ac:dyDescent="0.25">
      <c r="A174" s="21">
        <v>151</v>
      </c>
      <c r="B174" s="28" t="s">
        <v>216</v>
      </c>
      <c r="C174" s="23">
        <f t="shared" si="16"/>
        <v>3058920.56</v>
      </c>
      <c r="D174" s="29">
        <v>40721.39</v>
      </c>
      <c r="E174" s="30"/>
      <c r="F174" s="30"/>
      <c r="G174" s="30"/>
      <c r="H174" s="30"/>
      <c r="I174" s="30"/>
      <c r="J174" s="30"/>
      <c r="K174" s="30"/>
      <c r="L174" s="31"/>
      <c r="M174" s="30"/>
      <c r="N174" s="30" t="s">
        <v>116</v>
      </c>
      <c r="O174" s="32">
        <v>3018199.17</v>
      </c>
      <c r="P174" s="30"/>
      <c r="Q174" s="32"/>
      <c r="R174" s="30"/>
      <c r="S174" s="30"/>
    </row>
    <row r="175" spans="1:19" ht="24.75" hidden="1" customHeight="1" x14ac:dyDescent="0.25">
      <c r="A175" s="21">
        <v>152</v>
      </c>
      <c r="B175" s="28" t="s">
        <v>217</v>
      </c>
      <c r="C175" s="23">
        <f t="shared" si="16"/>
        <v>93879.52</v>
      </c>
      <c r="D175" s="29"/>
      <c r="E175" s="30">
        <v>93879.52</v>
      </c>
      <c r="F175" s="30"/>
      <c r="G175" s="30"/>
      <c r="H175" s="30"/>
      <c r="I175" s="30"/>
      <c r="J175" s="30"/>
      <c r="K175" s="30"/>
      <c r="L175" s="31"/>
      <c r="M175" s="30"/>
      <c r="N175" s="30"/>
      <c r="O175" s="32"/>
      <c r="P175" s="30"/>
      <c r="Q175" s="32"/>
      <c r="R175" s="30"/>
      <c r="S175" s="30"/>
    </row>
    <row r="176" spans="1:19" ht="27" hidden="1" customHeight="1" x14ac:dyDescent="0.25">
      <c r="A176" s="21">
        <v>153</v>
      </c>
      <c r="B176" s="28" t="s">
        <v>218</v>
      </c>
      <c r="C176" s="23">
        <f t="shared" si="16"/>
        <v>157666.68</v>
      </c>
      <c r="D176" s="29"/>
      <c r="E176" s="30">
        <v>157666.68</v>
      </c>
      <c r="F176" s="30"/>
      <c r="G176" s="30"/>
      <c r="H176" s="30"/>
      <c r="I176" s="30"/>
      <c r="J176" s="30"/>
      <c r="K176" s="30"/>
      <c r="L176" s="31"/>
      <c r="M176" s="30"/>
      <c r="N176" s="30"/>
      <c r="O176" s="32"/>
      <c r="P176" s="30"/>
      <c r="Q176" s="32"/>
      <c r="R176" s="30"/>
      <c r="S176" s="30"/>
    </row>
    <row r="177" spans="1:19" ht="33" hidden="1" customHeight="1" x14ac:dyDescent="0.25">
      <c r="A177" s="21">
        <v>154</v>
      </c>
      <c r="B177" s="28" t="s">
        <v>219</v>
      </c>
      <c r="C177" s="23">
        <f t="shared" si="16"/>
        <v>65775.360000000001</v>
      </c>
      <c r="D177" s="29"/>
      <c r="E177" s="30">
        <v>65775.360000000001</v>
      </c>
      <c r="F177" s="30"/>
      <c r="G177" s="30"/>
      <c r="H177" s="30"/>
      <c r="I177" s="30"/>
      <c r="J177" s="30"/>
      <c r="K177" s="30"/>
      <c r="L177" s="31"/>
      <c r="M177" s="30"/>
      <c r="N177" s="30"/>
      <c r="O177" s="32"/>
      <c r="P177" s="30"/>
      <c r="Q177" s="32"/>
      <c r="R177" s="30"/>
      <c r="S177" s="30"/>
    </row>
    <row r="178" spans="1:19" ht="30" hidden="1" customHeight="1" x14ac:dyDescent="0.25">
      <c r="A178" s="21">
        <v>155</v>
      </c>
      <c r="B178" s="28" t="s">
        <v>220</v>
      </c>
      <c r="C178" s="23">
        <f t="shared" si="16"/>
        <v>88063.13</v>
      </c>
      <c r="D178" s="29"/>
      <c r="E178" s="30">
        <v>88063.13</v>
      </c>
      <c r="F178" s="30"/>
      <c r="G178" s="30"/>
      <c r="H178" s="30"/>
      <c r="I178" s="30"/>
      <c r="J178" s="30"/>
      <c r="K178" s="30"/>
      <c r="L178" s="31"/>
      <c r="M178" s="30"/>
      <c r="N178" s="30"/>
      <c r="O178" s="32"/>
      <c r="P178" s="30"/>
      <c r="Q178" s="32"/>
      <c r="R178" s="30"/>
      <c r="S178" s="30"/>
    </row>
    <row r="179" spans="1:19" ht="29.25" hidden="1" customHeight="1" x14ac:dyDescent="0.25">
      <c r="A179" s="21">
        <v>156</v>
      </c>
      <c r="B179" s="28" t="s">
        <v>221</v>
      </c>
      <c r="C179" s="23">
        <f t="shared" si="16"/>
        <v>2954062.08</v>
      </c>
      <c r="D179" s="29">
        <f>ROUND((F179+G179+H179+I179+J179+K179+M179+O179+P179+Q179+R179+S179)*0.0214,2)</f>
        <v>61892.43</v>
      </c>
      <c r="E179" s="30"/>
      <c r="F179" s="30"/>
      <c r="G179" s="30"/>
      <c r="H179" s="30"/>
      <c r="I179" s="30"/>
      <c r="J179" s="30"/>
      <c r="K179" s="30"/>
      <c r="L179" s="31"/>
      <c r="M179" s="30"/>
      <c r="N179" s="30"/>
      <c r="O179" s="32"/>
      <c r="P179" s="30"/>
      <c r="Q179" s="32">
        <v>2892169.65</v>
      </c>
      <c r="R179" s="30"/>
      <c r="S179" s="30"/>
    </row>
    <row r="180" spans="1:19" ht="29.25" hidden="1" customHeight="1" x14ac:dyDescent="0.25">
      <c r="A180" s="21">
        <v>157</v>
      </c>
      <c r="B180" s="28" t="s">
        <v>222</v>
      </c>
      <c r="C180" s="23">
        <f t="shared" si="16"/>
        <v>106529.67</v>
      </c>
      <c r="D180" s="29"/>
      <c r="E180" s="30">
        <v>106529.67</v>
      </c>
      <c r="F180" s="30"/>
      <c r="G180" s="30"/>
      <c r="H180" s="30"/>
      <c r="I180" s="30"/>
      <c r="J180" s="30"/>
      <c r="K180" s="30"/>
      <c r="L180" s="31"/>
      <c r="M180" s="30"/>
      <c r="N180" s="30"/>
      <c r="O180" s="32"/>
      <c r="P180" s="30"/>
      <c r="Q180" s="32"/>
      <c r="R180" s="30"/>
      <c r="S180" s="30"/>
    </row>
    <row r="181" spans="1:19" ht="33" hidden="1" customHeight="1" x14ac:dyDescent="0.25">
      <c r="A181" s="21">
        <v>158</v>
      </c>
      <c r="B181" s="28" t="s">
        <v>223</v>
      </c>
      <c r="C181" s="23">
        <f t="shared" si="16"/>
        <v>86819.69</v>
      </c>
      <c r="D181" s="29"/>
      <c r="E181" s="30">
        <v>86819.69</v>
      </c>
      <c r="F181" s="35"/>
      <c r="G181" s="30"/>
      <c r="H181" s="35"/>
      <c r="I181" s="35"/>
      <c r="J181" s="35"/>
      <c r="K181" s="30"/>
      <c r="L181" s="31"/>
      <c r="M181" s="30"/>
      <c r="N181" s="30"/>
      <c r="O181" s="32"/>
      <c r="P181" s="30"/>
      <c r="Q181" s="32"/>
      <c r="R181" s="30"/>
      <c r="S181" s="30"/>
    </row>
    <row r="182" spans="1:19" hidden="1" x14ac:dyDescent="0.25">
      <c r="A182" s="168" t="s">
        <v>1210</v>
      </c>
      <c r="B182" s="168"/>
      <c r="C182" s="12">
        <f>ROUND(SUM(E182+F182+G182+H182+I182+J182+K182+M182+O182+P182+Q182+S182+D182+R182),2)</f>
        <v>24660166.870000001</v>
      </c>
      <c r="D182" s="118">
        <f t="shared" ref="D182:S182" si="17">ROUND(SUM(D154:D181),2)</f>
        <v>361917.03</v>
      </c>
      <c r="E182" s="118">
        <f t="shared" si="17"/>
        <v>2238151.5099999998</v>
      </c>
      <c r="F182" s="118">
        <f t="shared" si="17"/>
        <v>893291.04</v>
      </c>
      <c r="G182" s="118">
        <f t="shared" si="17"/>
        <v>2090574.4</v>
      </c>
      <c r="H182" s="118">
        <f t="shared" si="17"/>
        <v>1505588.55</v>
      </c>
      <c r="I182" s="118">
        <f t="shared" si="17"/>
        <v>553362.62</v>
      </c>
      <c r="J182" s="118">
        <f t="shared" si="17"/>
        <v>1507280.4</v>
      </c>
      <c r="K182" s="118">
        <f t="shared" si="17"/>
        <v>0</v>
      </c>
      <c r="L182" s="118">
        <f t="shared" si="17"/>
        <v>0</v>
      </c>
      <c r="M182" s="118">
        <f t="shared" si="17"/>
        <v>0</v>
      </c>
      <c r="N182" s="118">
        <f t="shared" si="17"/>
        <v>0</v>
      </c>
      <c r="O182" s="118">
        <f t="shared" si="17"/>
        <v>5994814.21</v>
      </c>
      <c r="P182" s="118">
        <f t="shared" si="17"/>
        <v>0</v>
      </c>
      <c r="Q182" s="118">
        <f t="shared" si="17"/>
        <v>6680830.0499999998</v>
      </c>
      <c r="R182" s="118">
        <f t="shared" si="17"/>
        <v>2834357.06</v>
      </c>
      <c r="S182" s="118">
        <f t="shared" si="17"/>
        <v>0</v>
      </c>
    </row>
    <row r="183" spans="1:19" ht="15.75" hidden="1" x14ac:dyDescent="0.25">
      <c r="A183" s="127" t="s">
        <v>224</v>
      </c>
      <c r="B183" s="128"/>
      <c r="C183" s="131"/>
      <c r="D183" s="16"/>
      <c r="E183" s="37"/>
      <c r="F183" s="37"/>
      <c r="G183" s="37"/>
      <c r="H183" s="37"/>
      <c r="I183" s="37"/>
      <c r="J183" s="37"/>
      <c r="K183" s="37"/>
      <c r="L183" s="9"/>
      <c r="M183" s="37"/>
      <c r="N183" s="38"/>
      <c r="O183" s="37"/>
      <c r="P183" s="37"/>
      <c r="Q183" s="37"/>
      <c r="R183" s="37"/>
      <c r="S183" s="37"/>
    </row>
    <row r="184" spans="1:19" hidden="1" x14ac:dyDescent="0.25">
      <c r="A184" s="8">
        <v>159</v>
      </c>
      <c r="B184" s="22" t="s">
        <v>225</v>
      </c>
      <c r="C184" s="23">
        <f t="shared" ref="C184:C214" si="18">ROUND(SUM(D184+E184+F184+G184+H184+I184+J184+K184+M184+O184+P184+Q184+R184+S184),2)</f>
        <v>1084856.17</v>
      </c>
      <c r="D184" s="29">
        <v>9207.5499999999993</v>
      </c>
      <c r="E184" s="25"/>
      <c r="F184" s="25"/>
      <c r="G184" s="25"/>
      <c r="H184" s="30">
        <v>1075648.6200000001</v>
      </c>
      <c r="I184" s="25"/>
      <c r="J184" s="25"/>
      <c r="K184" s="25"/>
      <c r="L184" s="26"/>
      <c r="M184" s="25"/>
      <c r="N184" s="25"/>
      <c r="O184" s="27"/>
      <c r="P184" s="25"/>
      <c r="Q184" s="25"/>
      <c r="R184" s="25"/>
      <c r="S184" s="25"/>
    </row>
    <row r="185" spans="1:19" hidden="1" x14ac:dyDescent="0.25">
      <c r="A185" s="8">
        <v>160</v>
      </c>
      <c r="B185" s="22" t="s">
        <v>226</v>
      </c>
      <c r="C185" s="23">
        <f t="shared" si="18"/>
        <v>53678.84</v>
      </c>
      <c r="D185" s="24"/>
      <c r="E185" s="25">
        <v>53678.84</v>
      </c>
      <c r="F185" s="25"/>
      <c r="G185" s="25"/>
      <c r="H185" s="25"/>
      <c r="I185" s="25"/>
      <c r="J185" s="25"/>
      <c r="K185" s="25"/>
      <c r="L185" s="26"/>
      <c r="M185" s="25"/>
      <c r="N185" s="25"/>
      <c r="O185" s="27"/>
      <c r="P185" s="25"/>
      <c r="Q185" s="25"/>
      <c r="R185" s="25"/>
      <c r="S185" s="25"/>
    </row>
    <row r="186" spans="1:19" hidden="1" x14ac:dyDescent="0.25">
      <c r="A186" s="8">
        <v>161</v>
      </c>
      <c r="B186" s="28" t="s">
        <v>227</v>
      </c>
      <c r="C186" s="111">
        <f t="shared" si="18"/>
        <v>11317924.279999999</v>
      </c>
      <c r="D186" s="29">
        <v>61096.4</v>
      </c>
      <c r="E186" s="30">
        <v>60912.79</v>
      </c>
      <c r="F186" s="30"/>
      <c r="G186" s="30"/>
      <c r="H186" s="30"/>
      <c r="I186" s="30"/>
      <c r="J186" s="30"/>
      <c r="K186" s="30"/>
      <c r="L186" s="31">
        <v>4</v>
      </c>
      <c r="M186" s="30">
        <v>11195915.09</v>
      </c>
      <c r="N186" s="30"/>
      <c r="O186" s="32"/>
      <c r="P186" s="30"/>
      <c r="Q186" s="32"/>
      <c r="R186" s="30"/>
      <c r="S186" s="30"/>
    </row>
    <row r="187" spans="1:19" hidden="1" x14ac:dyDescent="0.25">
      <c r="A187" s="8">
        <v>162</v>
      </c>
      <c r="B187" s="33" t="s">
        <v>228</v>
      </c>
      <c r="C187" s="111">
        <f t="shared" si="18"/>
        <v>2022596.91</v>
      </c>
      <c r="D187" s="29">
        <v>41961.74</v>
      </c>
      <c r="E187" s="30"/>
      <c r="F187" s="30"/>
      <c r="G187" s="30">
        <v>1980635.17</v>
      </c>
      <c r="H187" s="30"/>
      <c r="I187" s="30"/>
      <c r="J187" s="30"/>
      <c r="K187" s="30"/>
      <c r="L187" s="31"/>
      <c r="M187" s="30"/>
      <c r="N187" s="30"/>
      <c r="O187" s="32"/>
      <c r="P187" s="30"/>
      <c r="Q187" s="32"/>
      <c r="R187" s="30"/>
      <c r="S187" s="30"/>
    </row>
    <row r="188" spans="1:19" hidden="1" x14ac:dyDescent="0.25">
      <c r="A188" s="8">
        <v>163</v>
      </c>
      <c r="B188" s="33" t="s">
        <v>229</v>
      </c>
      <c r="C188" s="111">
        <f t="shared" si="18"/>
        <v>427120.98</v>
      </c>
      <c r="D188" s="29">
        <f>ROUND((F188+G188+H188+I188+J188+K188+M188+O188+P188+Q188+R188+S188)*0.0214,2)</f>
        <v>8948.8799999999992</v>
      </c>
      <c r="E188" s="30"/>
      <c r="F188" s="30"/>
      <c r="G188" s="30"/>
      <c r="H188" s="30"/>
      <c r="I188" s="30"/>
      <c r="J188" s="30">
        <v>418172.1</v>
      </c>
      <c r="K188" s="30"/>
      <c r="L188" s="31"/>
      <c r="M188" s="30"/>
      <c r="N188" s="30"/>
      <c r="O188" s="32"/>
      <c r="P188" s="30"/>
      <c r="Q188" s="32"/>
      <c r="R188" s="30"/>
      <c r="S188" s="30"/>
    </row>
    <row r="189" spans="1:19" hidden="1" x14ac:dyDescent="0.25">
      <c r="A189" s="8">
        <v>164</v>
      </c>
      <c r="B189" s="28" t="s">
        <v>230</v>
      </c>
      <c r="C189" s="111">
        <f>ROUND(SUM(D189+E189+F189+G189+H189+I189+J189+K189+M189+O189+P189+Q189+R189+S189),2)</f>
        <v>293676.49</v>
      </c>
      <c r="D189" s="29">
        <f>ROUND((F189+G189+H189+I189+J189+K189+M189+O189+P189+Q189+R189+S189)*0.0214,2)</f>
        <v>6153</v>
      </c>
      <c r="E189" s="30"/>
      <c r="F189" s="30"/>
      <c r="G189" s="30"/>
      <c r="H189" s="30"/>
      <c r="I189" s="30"/>
      <c r="J189" s="30">
        <v>287523.49</v>
      </c>
      <c r="K189" s="30"/>
      <c r="L189" s="31"/>
      <c r="M189" s="30"/>
      <c r="N189" s="30"/>
      <c r="O189" s="32"/>
      <c r="P189" s="30"/>
      <c r="Q189" s="32"/>
      <c r="R189" s="30"/>
      <c r="S189" s="30"/>
    </row>
    <row r="190" spans="1:19" hidden="1" x14ac:dyDescent="0.25">
      <c r="A190" s="8">
        <v>165</v>
      </c>
      <c r="B190" s="28" t="s">
        <v>231</v>
      </c>
      <c r="C190" s="111">
        <f t="shared" si="18"/>
        <v>621528.37</v>
      </c>
      <c r="D190" s="29"/>
      <c r="E190" s="30">
        <v>621528.37</v>
      </c>
      <c r="F190" s="30"/>
      <c r="G190" s="30"/>
      <c r="H190" s="30"/>
      <c r="I190" s="30"/>
      <c r="J190" s="30"/>
      <c r="K190" s="30"/>
      <c r="L190" s="31"/>
      <c r="M190" s="30"/>
      <c r="N190" s="30"/>
      <c r="O190" s="32"/>
      <c r="P190" s="30"/>
      <c r="Q190" s="32"/>
      <c r="R190" s="30"/>
      <c r="S190" s="30"/>
    </row>
    <row r="191" spans="1:19" hidden="1" x14ac:dyDescent="0.25">
      <c r="A191" s="8">
        <v>166</v>
      </c>
      <c r="B191" s="33" t="s">
        <v>232</v>
      </c>
      <c r="C191" s="111">
        <f t="shared" si="18"/>
        <v>9735278.6600000001</v>
      </c>
      <c r="D191" s="29">
        <v>52089.71</v>
      </c>
      <c r="E191" s="30">
        <v>43954.58</v>
      </c>
      <c r="F191" s="32"/>
      <c r="G191" s="30"/>
      <c r="H191" s="32"/>
      <c r="I191" s="32"/>
      <c r="J191" s="32"/>
      <c r="K191" s="30"/>
      <c r="L191" s="31">
        <v>4</v>
      </c>
      <c r="M191" s="30">
        <v>9639234.3699999992</v>
      </c>
      <c r="N191" s="30"/>
      <c r="O191" s="32"/>
      <c r="P191" s="30"/>
      <c r="Q191" s="32"/>
      <c r="R191" s="30"/>
      <c r="S191" s="30"/>
    </row>
    <row r="192" spans="1:19" hidden="1" x14ac:dyDescent="0.25">
      <c r="A192" s="8">
        <v>167</v>
      </c>
      <c r="B192" s="33" t="s">
        <v>233</v>
      </c>
      <c r="C192" s="111">
        <f t="shared" si="18"/>
        <v>2123882.12</v>
      </c>
      <c r="D192" s="29">
        <v>18026.13</v>
      </c>
      <c r="E192" s="30"/>
      <c r="F192" s="34"/>
      <c r="G192" s="30">
        <v>2105855.9900000002</v>
      </c>
      <c r="H192" s="34"/>
      <c r="I192" s="34"/>
      <c r="J192" s="34"/>
      <c r="K192" s="30"/>
      <c r="L192" s="31"/>
      <c r="M192" s="30"/>
      <c r="N192" s="30"/>
      <c r="O192" s="32"/>
      <c r="P192" s="30"/>
      <c r="Q192" s="34"/>
      <c r="R192" s="30"/>
      <c r="S192" s="30"/>
    </row>
    <row r="193" spans="1:19" hidden="1" x14ac:dyDescent="0.25">
      <c r="A193" s="8">
        <v>168</v>
      </c>
      <c r="B193" s="33" t="s">
        <v>234</v>
      </c>
      <c r="C193" s="111">
        <f t="shared" si="18"/>
        <v>44567.18</v>
      </c>
      <c r="D193" s="29"/>
      <c r="E193" s="30">
        <v>44567.18</v>
      </c>
      <c r="F193" s="30"/>
      <c r="G193" s="30"/>
      <c r="H193" s="30"/>
      <c r="I193" s="30"/>
      <c r="J193" s="30"/>
      <c r="K193" s="30"/>
      <c r="L193" s="31"/>
      <c r="M193" s="30"/>
      <c r="N193" s="30"/>
      <c r="O193" s="32"/>
      <c r="P193" s="30"/>
      <c r="Q193" s="30"/>
      <c r="R193" s="30"/>
      <c r="S193" s="30"/>
    </row>
    <row r="194" spans="1:19" hidden="1" x14ac:dyDescent="0.25">
      <c r="A194" s="8">
        <v>169</v>
      </c>
      <c r="B194" s="33" t="s">
        <v>235</v>
      </c>
      <c r="C194" s="111">
        <f t="shared" si="18"/>
        <v>513320.46</v>
      </c>
      <c r="D194" s="29">
        <f>ROUND((F194+G194+H194+I194+J194+K194+M194+O194+P194+Q194+R194+S194)*0.0214,2)</f>
        <v>10754.9</v>
      </c>
      <c r="E194" s="30"/>
      <c r="F194" s="30"/>
      <c r="G194" s="30"/>
      <c r="H194" s="30"/>
      <c r="I194" s="30"/>
      <c r="J194" s="30">
        <v>502565.56</v>
      </c>
      <c r="K194" s="30"/>
      <c r="L194" s="31"/>
      <c r="M194" s="30"/>
      <c r="N194" s="30"/>
      <c r="O194" s="32"/>
      <c r="P194" s="30"/>
      <c r="Q194" s="30"/>
      <c r="R194" s="30"/>
      <c r="S194" s="30"/>
    </row>
    <row r="195" spans="1:19" hidden="1" x14ac:dyDescent="0.25">
      <c r="A195" s="8">
        <v>170</v>
      </c>
      <c r="B195" s="33" t="s">
        <v>236</v>
      </c>
      <c r="C195" s="111">
        <f t="shared" si="18"/>
        <v>2644292.31</v>
      </c>
      <c r="D195" s="29">
        <v>12876.03</v>
      </c>
      <c r="E195" s="30">
        <v>199686.07</v>
      </c>
      <c r="F195" s="30"/>
      <c r="G195" s="30"/>
      <c r="H195" s="30"/>
      <c r="I195" s="30"/>
      <c r="J195" s="30"/>
      <c r="K195" s="30"/>
      <c r="L195" s="31">
        <v>1</v>
      </c>
      <c r="M195" s="32">
        <v>2431730.21</v>
      </c>
      <c r="N195" s="30"/>
      <c r="O195" s="32"/>
      <c r="P195" s="30"/>
      <c r="Q195" s="32"/>
      <c r="R195" s="30"/>
      <c r="S195" s="30"/>
    </row>
    <row r="196" spans="1:19" hidden="1" x14ac:dyDescent="0.25">
      <c r="A196" s="8">
        <v>171</v>
      </c>
      <c r="B196" s="33" t="s">
        <v>237</v>
      </c>
      <c r="C196" s="111">
        <f t="shared" si="18"/>
        <v>2364992.6</v>
      </c>
      <c r="D196" s="29">
        <v>37839.51</v>
      </c>
      <c r="E196" s="30"/>
      <c r="F196" s="30"/>
      <c r="G196" s="30">
        <v>2327153.09</v>
      </c>
      <c r="H196" s="30"/>
      <c r="I196" s="30"/>
      <c r="J196" s="30"/>
      <c r="K196" s="30"/>
      <c r="L196" s="31"/>
      <c r="M196" s="34"/>
      <c r="N196" s="30"/>
      <c r="O196" s="32"/>
      <c r="P196" s="30"/>
      <c r="Q196" s="34"/>
      <c r="R196" s="30"/>
      <c r="S196" s="30"/>
    </row>
    <row r="197" spans="1:19" hidden="1" x14ac:dyDescent="0.25">
      <c r="A197" s="8">
        <v>172</v>
      </c>
      <c r="B197" s="33" t="s">
        <v>239</v>
      </c>
      <c r="C197" s="111">
        <f t="shared" si="18"/>
        <v>79165.2</v>
      </c>
      <c r="D197" s="29"/>
      <c r="E197" s="30">
        <v>79165.2</v>
      </c>
      <c r="F197" s="30"/>
      <c r="G197" s="30"/>
      <c r="H197" s="30"/>
      <c r="I197" s="30"/>
      <c r="J197" s="30"/>
      <c r="K197" s="30"/>
      <c r="L197" s="31"/>
      <c r="M197" s="30"/>
      <c r="N197" s="30"/>
      <c r="O197" s="32"/>
      <c r="P197" s="30"/>
      <c r="Q197" s="30"/>
      <c r="R197" s="30"/>
      <c r="S197" s="30"/>
    </row>
    <row r="198" spans="1:19" hidden="1" x14ac:dyDescent="0.25">
      <c r="A198" s="8">
        <v>173</v>
      </c>
      <c r="B198" s="33" t="s">
        <v>240</v>
      </c>
      <c r="C198" s="111">
        <f t="shared" si="18"/>
        <v>186386.98</v>
      </c>
      <c r="D198" s="29"/>
      <c r="E198" s="30">
        <v>186386.98</v>
      </c>
      <c r="F198" s="30"/>
      <c r="G198" s="30"/>
      <c r="H198" s="30"/>
      <c r="I198" s="30"/>
      <c r="J198" s="30"/>
      <c r="K198" s="30"/>
      <c r="L198" s="31"/>
      <c r="M198" s="30"/>
      <c r="N198" s="30"/>
      <c r="O198" s="32"/>
      <c r="P198" s="30"/>
      <c r="Q198" s="30"/>
      <c r="R198" s="30"/>
      <c r="S198" s="30"/>
    </row>
    <row r="199" spans="1:19" hidden="1" x14ac:dyDescent="0.25">
      <c r="A199" s="8">
        <v>174</v>
      </c>
      <c r="B199" s="33" t="s">
        <v>241</v>
      </c>
      <c r="C199" s="111">
        <f t="shared" si="18"/>
        <v>13032486.76</v>
      </c>
      <c r="D199" s="29">
        <v>70808.429999999993</v>
      </c>
      <c r="E199" s="30">
        <v>42873.06</v>
      </c>
      <c r="F199" s="30"/>
      <c r="G199" s="30"/>
      <c r="H199" s="30"/>
      <c r="I199" s="30"/>
      <c r="J199" s="30"/>
      <c r="K199" s="30"/>
      <c r="L199" s="31">
        <v>6</v>
      </c>
      <c r="M199" s="30">
        <v>12918805.27</v>
      </c>
      <c r="N199" s="30"/>
      <c r="O199" s="32"/>
      <c r="P199" s="30"/>
      <c r="Q199" s="30"/>
      <c r="R199" s="30"/>
      <c r="S199" s="30"/>
    </row>
    <row r="200" spans="1:19" hidden="1" x14ac:dyDescent="0.25">
      <c r="A200" s="8">
        <v>175</v>
      </c>
      <c r="B200" s="33" t="s">
        <v>242</v>
      </c>
      <c r="C200" s="111">
        <f t="shared" si="18"/>
        <v>379765.82</v>
      </c>
      <c r="D200" s="29"/>
      <c r="E200" s="30">
        <v>379765.82</v>
      </c>
      <c r="F200" s="30"/>
      <c r="G200" s="30"/>
      <c r="H200" s="30"/>
      <c r="I200" s="30"/>
      <c r="J200" s="30"/>
      <c r="K200" s="30"/>
      <c r="L200" s="31"/>
      <c r="M200" s="30"/>
      <c r="N200" s="30"/>
      <c r="O200" s="32"/>
      <c r="P200" s="30"/>
      <c r="Q200" s="30"/>
      <c r="R200" s="30"/>
      <c r="S200" s="30"/>
    </row>
    <row r="201" spans="1:19" hidden="1" x14ac:dyDescent="0.25">
      <c r="A201" s="8">
        <v>176</v>
      </c>
      <c r="B201" s="33" t="s">
        <v>243</v>
      </c>
      <c r="C201" s="111">
        <f t="shared" si="18"/>
        <v>425637.87</v>
      </c>
      <c r="D201" s="29"/>
      <c r="E201" s="30">
        <v>425637.87</v>
      </c>
      <c r="F201" s="32"/>
      <c r="G201" s="32"/>
      <c r="H201" s="32"/>
      <c r="I201" s="32"/>
      <c r="J201" s="32"/>
      <c r="K201" s="30"/>
      <c r="L201" s="31"/>
      <c r="M201" s="30"/>
      <c r="N201" s="30"/>
      <c r="O201" s="30"/>
      <c r="P201" s="30"/>
      <c r="Q201" s="30"/>
      <c r="R201" s="30"/>
      <c r="S201" s="30"/>
    </row>
    <row r="202" spans="1:19" hidden="1" x14ac:dyDescent="0.25">
      <c r="A202" s="8">
        <v>177</v>
      </c>
      <c r="B202" s="33" t="s">
        <v>244</v>
      </c>
      <c r="C202" s="111">
        <f t="shared" si="18"/>
        <v>306198.08</v>
      </c>
      <c r="D202" s="29"/>
      <c r="E202" s="30">
        <v>306198.08</v>
      </c>
      <c r="F202" s="32"/>
      <c r="G202" s="32"/>
      <c r="H202" s="32"/>
      <c r="I202" s="32"/>
      <c r="J202" s="32"/>
      <c r="K202" s="30"/>
      <c r="L202" s="31"/>
      <c r="M202" s="30"/>
      <c r="N202" s="30"/>
      <c r="O202" s="30"/>
      <c r="P202" s="30"/>
      <c r="Q202" s="32"/>
      <c r="R202" s="30"/>
      <c r="S202" s="30"/>
    </row>
    <row r="203" spans="1:19" hidden="1" x14ac:dyDescent="0.25">
      <c r="A203" s="8">
        <v>178</v>
      </c>
      <c r="B203" s="33" t="s">
        <v>245</v>
      </c>
      <c r="C203" s="111">
        <f t="shared" si="18"/>
        <v>434658.32</v>
      </c>
      <c r="D203" s="29"/>
      <c r="E203" s="30">
        <v>434658.32</v>
      </c>
      <c r="F203" s="32"/>
      <c r="G203" s="32"/>
      <c r="H203" s="32"/>
      <c r="I203" s="32"/>
      <c r="J203" s="32"/>
      <c r="K203" s="30"/>
      <c r="L203" s="31"/>
      <c r="M203" s="30"/>
      <c r="N203" s="30"/>
      <c r="O203" s="32"/>
      <c r="P203" s="30"/>
      <c r="Q203" s="30"/>
      <c r="R203" s="30"/>
      <c r="S203" s="30"/>
    </row>
    <row r="204" spans="1:19" hidden="1" x14ac:dyDescent="0.25">
      <c r="A204" s="8">
        <v>179</v>
      </c>
      <c r="B204" s="33" t="s">
        <v>246</v>
      </c>
      <c r="C204" s="111">
        <f t="shared" si="18"/>
        <v>371818.42</v>
      </c>
      <c r="D204" s="29"/>
      <c r="E204" s="30">
        <v>371818.42</v>
      </c>
      <c r="F204" s="30"/>
      <c r="G204" s="32"/>
      <c r="H204" s="30"/>
      <c r="I204" s="30"/>
      <c r="J204" s="30"/>
      <c r="K204" s="30"/>
      <c r="L204" s="31"/>
      <c r="M204" s="30"/>
      <c r="N204" s="30"/>
      <c r="O204" s="30"/>
      <c r="P204" s="30"/>
      <c r="Q204" s="32"/>
      <c r="R204" s="30"/>
      <c r="S204" s="30"/>
    </row>
    <row r="205" spans="1:19" hidden="1" x14ac:dyDescent="0.25">
      <c r="A205" s="8">
        <v>180</v>
      </c>
      <c r="B205" s="33" t="s">
        <v>247</v>
      </c>
      <c r="C205" s="111">
        <f t="shared" si="18"/>
        <v>13046512.060000001</v>
      </c>
      <c r="D205" s="29">
        <v>70884.95</v>
      </c>
      <c r="E205" s="30">
        <v>42984.94</v>
      </c>
      <c r="F205" s="30"/>
      <c r="G205" s="32"/>
      <c r="H205" s="30"/>
      <c r="I205" s="30"/>
      <c r="J205" s="30"/>
      <c r="K205" s="30"/>
      <c r="L205" s="31">
        <v>6</v>
      </c>
      <c r="M205" s="30">
        <v>12932642.17</v>
      </c>
      <c r="N205" s="30"/>
      <c r="O205" s="30"/>
      <c r="P205" s="30"/>
      <c r="Q205" s="30"/>
      <c r="R205" s="30"/>
      <c r="S205" s="30"/>
    </row>
    <row r="206" spans="1:19" hidden="1" x14ac:dyDescent="0.25">
      <c r="A206" s="8">
        <v>181</v>
      </c>
      <c r="B206" s="33" t="s">
        <v>248</v>
      </c>
      <c r="C206" s="111">
        <f t="shared" si="18"/>
        <v>317600.40000000002</v>
      </c>
      <c r="D206" s="29">
        <f t="shared" ref="D206" si="19">ROUND((F206+G206+H206+I206+J206+K206+M206+O206+P206+Q206+R206+S206)*0.0214,2)</f>
        <v>6654.25</v>
      </c>
      <c r="E206" s="30"/>
      <c r="F206" s="30"/>
      <c r="G206" s="34"/>
      <c r="H206" s="30"/>
      <c r="I206" s="30">
        <v>90602.37</v>
      </c>
      <c r="J206" s="30">
        <v>220343.78</v>
      </c>
      <c r="K206" s="30"/>
      <c r="L206" s="31"/>
      <c r="M206" s="30"/>
      <c r="N206" s="30"/>
      <c r="O206" s="30"/>
      <c r="P206" s="30"/>
      <c r="Q206" s="30"/>
      <c r="R206" s="30"/>
      <c r="S206" s="30"/>
    </row>
    <row r="207" spans="1:19" hidden="1" x14ac:dyDescent="0.25">
      <c r="A207" s="8">
        <v>182</v>
      </c>
      <c r="B207" s="33" t="s">
        <v>249</v>
      </c>
      <c r="C207" s="111">
        <f t="shared" si="18"/>
        <v>5752512.6200000001</v>
      </c>
      <c r="D207" s="29">
        <v>23317.82</v>
      </c>
      <c r="E207" s="30"/>
      <c r="F207" s="30"/>
      <c r="G207" s="34"/>
      <c r="H207" s="30"/>
      <c r="I207" s="30"/>
      <c r="J207" s="30"/>
      <c r="K207" s="30"/>
      <c r="L207" s="31"/>
      <c r="M207" s="30"/>
      <c r="N207" s="30" t="s">
        <v>56</v>
      </c>
      <c r="O207" s="30">
        <v>2529858</v>
      </c>
      <c r="P207" s="30"/>
      <c r="Q207" s="30"/>
      <c r="R207" s="30">
        <v>3199336.8</v>
      </c>
      <c r="S207" s="30"/>
    </row>
    <row r="208" spans="1:19" hidden="1" x14ac:dyDescent="0.25">
      <c r="A208" s="8">
        <v>183</v>
      </c>
      <c r="B208" s="33" t="s">
        <v>250</v>
      </c>
      <c r="C208" s="111">
        <f t="shared" si="18"/>
        <v>5644495.9800000004</v>
      </c>
      <c r="D208" s="29">
        <v>22879.98</v>
      </c>
      <c r="E208" s="30"/>
      <c r="F208" s="30"/>
      <c r="G208" s="34"/>
      <c r="H208" s="30"/>
      <c r="I208" s="30"/>
      <c r="J208" s="30"/>
      <c r="K208" s="30"/>
      <c r="L208" s="31"/>
      <c r="M208" s="30"/>
      <c r="N208" s="30" t="s">
        <v>56</v>
      </c>
      <c r="O208" s="30">
        <v>2226825.6</v>
      </c>
      <c r="P208" s="30"/>
      <c r="Q208" s="30"/>
      <c r="R208" s="30">
        <v>3394790.4</v>
      </c>
      <c r="S208" s="30"/>
    </row>
    <row r="209" spans="1:19" hidden="1" x14ac:dyDescent="0.25">
      <c r="A209" s="8">
        <v>184</v>
      </c>
      <c r="B209" s="33" t="s">
        <v>251</v>
      </c>
      <c r="C209" s="111">
        <f t="shared" si="18"/>
        <v>14247077.33</v>
      </c>
      <c r="D209" s="29">
        <v>79182.98</v>
      </c>
      <c r="E209" s="30">
        <v>938042.8</v>
      </c>
      <c r="F209" s="32"/>
      <c r="G209" s="30"/>
      <c r="H209" s="32"/>
      <c r="I209" s="32"/>
      <c r="J209" s="32"/>
      <c r="K209" s="30"/>
      <c r="L209" s="31">
        <v>6</v>
      </c>
      <c r="M209" s="30">
        <v>13229851.550000001</v>
      </c>
      <c r="N209" s="30"/>
      <c r="O209" s="30"/>
      <c r="P209" s="30"/>
      <c r="Q209" s="30"/>
      <c r="R209" s="30"/>
      <c r="S209" s="30"/>
    </row>
    <row r="210" spans="1:19" hidden="1" x14ac:dyDescent="0.25">
      <c r="A210" s="8">
        <v>185</v>
      </c>
      <c r="B210" s="33" t="s">
        <v>252</v>
      </c>
      <c r="C210" s="111">
        <f t="shared" si="18"/>
        <v>13186882.98</v>
      </c>
      <c r="D210" s="29">
        <v>78203.81</v>
      </c>
      <c r="E210" s="30">
        <v>43295.92</v>
      </c>
      <c r="F210" s="32"/>
      <c r="G210" s="32"/>
      <c r="H210" s="30"/>
      <c r="I210" s="30"/>
      <c r="J210" s="30"/>
      <c r="K210" s="30"/>
      <c r="L210" s="31">
        <v>6</v>
      </c>
      <c r="M210" s="30">
        <v>13065383.25</v>
      </c>
      <c r="N210" s="30"/>
      <c r="O210" s="32"/>
      <c r="P210" s="30"/>
      <c r="Q210" s="32"/>
      <c r="R210" s="30"/>
      <c r="S210" s="30"/>
    </row>
    <row r="211" spans="1:19" hidden="1" x14ac:dyDescent="0.25">
      <c r="A211" s="8">
        <v>186</v>
      </c>
      <c r="B211" s="33" t="s">
        <v>253</v>
      </c>
      <c r="C211" s="111">
        <f t="shared" si="18"/>
        <v>346516.28</v>
      </c>
      <c r="D211" s="29"/>
      <c r="E211" s="30">
        <v>346516.28</v>
      </c>
      <c r="F211" s="30"/>
      <c r="G211" s="30"/>
      <c r="H211" s="30"/>
      <c r="I211" s="30"/>
      <c r="J211" s="30"/>
      <c r="K211" s="30"/>
      <c r="L211" s="31"/>
      <c r="M211" s="30"/>
      <c r="N211" s="30"/>
      <c r="O211" s="32"/>
      <c r="P211" s="30"/>
      <c r="Q211" s="32"/>
      <c r="R211" s="30"/>
      <c r="S211" s="30"/>
    </row>
    <row r="212" spans="1:19" hidden="1" x14ac:dyDescent="0.25">
      <c r="A212" s="8">
        <v>187</v>
      </c>
      <c r="B212" s="33" t="s">
        <v>254</v>
      </c>
      <c r="C212" s="111">
        <f t="shared" si="18"/>
        <v>4414372.55</v>
      </c>
      <c r="D212" s="29">
        <v>26053.91</v>
      </c>
      <c r="E212" s="30">
        <v>34722.910000000003</v>
      </c>
      <c r="F212" s="30"/>
      <c r="G212" s="30"/>
      <c r="H212" s="30"/>
      <c r="I212" s="30"/>
      <c r="J212" s="30"/>
      <c r="K212" s="30"/>
      <c r="L212" s="31">
        <v>2</v>
      </c>
      <c r="M212" s="30">
        <v>4353595.7300000004</v>
      </c>
      <c r="N212" s="30"/>
      <c r="O212" s="30"/>
      <c r="P212" s="30"/>
      <c r="Q212" s="32"/>
      <c r="R212" s="30"/>
      <c r="S212" s="30"/>
    </row>
    <row r="213" spans="1:19" hidden="1" x14ac:dyDescent="0.25">
      <c r="A213" s="8">
        <v>188</v>
      </c>
      <c r="B213" s="33" t="s">
        <v>255</v>
      </c>
      <c r="C213" s="111">
        <f t="shared" si="18"/>
        <v>14209244.93</v>
      </c>
      <c r="D213" s="29">
        <v>79319.289999999994</v>
      </c>
      <c r="E213" s="30">
        <v>877506.48</v>
      </c>
      <c r="F213" s="32"/>
      <c r="G213" s="32"/>
      <c r="H213" s="30"/>
      <c r="I213" s="30"/>
      <c r="J213" s="30"/>
      <c r="K213" s="30"/>
      <c r="L213" s="31">
        <v>6</v>
      </c>
      <c r="M213" s="30">
        <v>13252419.16</v>
      </c>
      <c r="N213" s="30"/>
      <c r="O213" s="30"/>
      <c r="P213" s="30"/>
      <c r="Q213" s="30"/>
      <c r="R213" s="30"/>
      <c r="S213" s="30"/>
    </row>
    <row r="214" spans="1:19" hidden="1" x14ac:dyDescent="0.25">
      <c r="A214" s="8">
        <v>189</v>
      </c>
      <c r="B214" s="33" t="s">
        <v>256</v>
      </c>
      <c r="C214" s="111">
        <f t="shared" si="18"/>
        <v>12671493.210000001</v>
      </c>
      <c r="D214" s="29">
        <v>68538.34</v>
      </c>
      <c r="E214" s="30">
        <v>44314.78</v>
      </c>
      <c r="F214" s="32"/>
      <c r="G214" s="32"/>
      <c r="H214" s="32"/>
      <c r="I214" s="32"/>
      <c r="J214" s="32"/>
      <c r="K214" s="30"/>
      <c r="L214" s="31">
        <v>6</v>
      </c>
      <c r="M214" s="30">
        <v>12558640.09</v>
      </c>
      <c r="N214" s="30"/>
      <c r="O214" s="30"/>
      <c r="P214" s="30"/>
      <c r="Q214" s="30"/>
      <c r="R214" s="30"/>
      <c r="S214" s="30"/>
    </row>
    <row r="215" spans="1:19" hidden="1" x14ac:dyDescent="0.25">
      <c r="A215" s="8">
        <v>190</v>
      </c>
      <c r="B215" s="33" t="s">
        <v>257</v>
      </c>
      <c r="C215" s="111">
        <f t="shared" ref="C215:C243" si="20">ROUND(SUM(D215+E215+F215+G215+H215+I215+J215+K215+M215+O215+P215+Q215+R215+S215),2)</f>
        <v>12672336.02</v>
      </c>
      <c r="D215" s="29">
        <v>60260.26</v>
      </c>
      <c r="E215" s="30">
        <v>1160706.22</v>
      </c>
      <c r="F215" s="32"/>
      <c r="G215" s="32"/>
      <c r="H215" s="32"/>
      <c r="I215" s="32"/>
      <c r="J215" s="32"/>
      <c r="K215" s="30"/>
      <c r="L215" s="31">
        <v>6</v>
      </c>
      <c r="M215" s="30">
        <v>11451369.539999999</v>
      </c>
      <c r="N215" s="30"/>
      <c r="O215" s="32"/>
      <c r="P215" s="30"/>
      <c r="Q215" s="30"/>
      <c r="R215" s="30"/>
      <c r="S215" s="30"/>
    </row>
    <row r="216" spans="1:19" hidden="1" x14ac:dyDescent="0.25">
      <c r="A216" s="8">
        <v>191</v>
      </c>
      <c r="B216" s="33" t="s">
        <v>258</v>
      </c>
      <c r="C216" s="111">
        <f t="shared" si="20"/>
        <v>13059159.18</v>
      </c>
      <c r="D216" s="29">
        <v>70911.899999999994</v>
      </c>
      <c r="E216" s="30">
        <v>43594.93</v>
      </c>
      <c r="F216" s="30"/>
      <c r="G216" s="30"/>
      <c r="H216" s="30"/>
      <c r="I216" s="30"/>
      <c r="J216" s="30"/>
      <c r="K216" s="32"/>
      <c r="L216" s="31">
        <v>6</v>
      </c>
      <c r="M216" s="30">
        <v>12944652.35</v>
      </c>
      <c r="N216" s="30"/>
      <c r="O216" s="30"/>
      <c r="P216" s="30"/>
      <c r="Q216" s="30"/>
      <c r="R216" s="30"/>
      <c r="S216" s="30"/>
    </row>
    <row r="217" spans="1:19" hidden="1" x14ac:dyDescent="0.25">
      <c r="A217" s="8">
        <v>192</v>
      </c>
      <c r="B217" s="33" t="s">
        <v>259</v>
      </c>
      <c r="C217" s="111">
        <f t="shared" si="20"/>
        <v>230944.57</v>
      </c>
      <c r="D217" s="29"/>
      <c r="E217" s="30">
        <v>230944.57</v>
      </c>
      <c r="F217" s="30"/>
      <c r="G217" s="30"/>
      <c r="H217" s="30"/>
      <c r="I217" s="30"/>
      <c r="J217" s="30"/>
      <c r="K217" s="30"/>
      <c r="L217" s="31"/>
      <c r="M217" s="30"/>
      <c r="N217" s="30"/>
      <c r="O217" s="30"/>
      <c r="P217" s="32"/>
      <c r="Q217" s="30"/>
      <c r="R217" s="30"/>
      <c r="S217" s="30"/>
    </row>
    <row r="218" spans="1:19" hidden="1" x14ac:dyDescent="0.25">
      <c r="A218" s="8">
        <v>193</v>
      </c>
      <c r="B218" s="33" t="s">
        <v>260</v>
      </c>
      <c r="C218" s="111">
        <f t="shared" si="20"/>
        <v>5362192.51</v>
      </c>
      <c r="D218" s="29">
        <v>23968.62</v>
      </c>
      <c r="E218" s="30"/>
      <c r="F218" s="30"/>
      <c r="G218" s="30">
        <v>3262457.51</v>
      </c>
      <c r="H218" s="30"/>
      <c r="I218" s="30"/>
      <c r="J218" s="30">
        <v>2075766.38</v>
      </c>
      <c r="K218" s="30"/>
      <c r="L218" s="31"/>
      <c r="M218" s="30"/>
      <c r="N218" s="30"/>
      <c r="O218" s="30"/>
      <c r="P218" s="34"/>
      <c r="Q218" s="30"/>
      <c r="R218" s="30"/>
      <c r="S218" s="30"/>
    </row>
    <row r="219" spans="1:19" hidden="1" x14ac:dyDescent="0.25">
      <c r="A219" s="8">
        <v>194</v>
      </c>
      <c r="B219" s="33" t="s">
        <v>261</v>
      </c>
      <c r="C219" s="111">
        <f t="shared" si="20"/>
        <v>1715023.95</v>
      </c>
      <c r="D219" s="29">
        <v>7666.04</v>
      </c>
      <c r="E219" s="30"/>
      <c r="F219" s="30"/>
      <c r="G219" s="30">
        <v>1707357.91</v>
      </c>
      <c r="H219" s="30"/>
      <c r="I219" s="30"/>
      <c r="J219" s="30"/>
      <c r="K219" s="30"/>
      <c r="L219" s="31"/>
      <c r="M219" s="30"/>
      <c r="N219" s="30"/>
      <c r="O219" s="30"/>
      <c r="P219" s="34"/>
      <c r="Q219" s="30"/>
      <c r="R219" s="30"/>
      <c r="S219" s="30"/>
    </row>
    <row r="220" spans="1:19" hidden="1" x14ac:dyDescent="0.25">
      <c r="A220" s="8">
        <v>195</v>
      </c>
      <c r="B220" s="33" t="s">
        <v>262</v>
      </c>
      <c r="C220" s="111">
        <f t="shared" si="20"/>
        <v>141890.07999999999</v>
      </c>
      <c r="D220" s="29"/>
      <c r="E220" s="30">
        <v>141890.07999999999</v>
      </c>
      <c r="F220" s="32"/>
      <c r="G220" s="30"/>
      <c r="H220" s="30"/>
      <c r="I220" s="30"/>
      <c r="J220" s="30"/>
      <c r="K220" s="30"/>
      <c r="L220" s="31"/>
      <c r="M220" s="30"/>
      <c r="N220" s="30"/>
      <c r="O220" s="30"/>
      <c r="P220" s="30"/>
      <c r="Q220" s="30"/>
      <c r="R220" s="30"/>
      <c r="S220" s="30"/>
    </row>
    <row r="221" spans="1:19" hidden="1" x14ac:dyDescent="0.25">
      <c r="A221" s="8">
        <v>196</v>
      </c>
      <c r="B221" s="33" t="s">
        <v>53</v>
      </c>
      <c r="C221" s="111">
        <f t="shared" si="20"/>
        <v>2397500.08</v>
      </c>
      <c r="D221" s="29"/>
      <c r="E221" s="30">
        <v>2397500.08</v>
      </c>
      <c r="F221" s="32"/>
      <c r="G221" s="30"/>
      <c r="H221" s="30"/>
      <c r="I221" s="30"/>
      <c r="J221" s="30"/>
      <c r="K221" s="30"/>
      <c r="L221" s="31"/>
      <c r="M221" s="30"/>
      <c r="N221" s="30"/>
      <c r="O221" s="30"/>
      <c r="P221" s="30"/>
      <c r="Q221" s="30"/>
      <c r="R221" s="30"/>
      <c r="S221" s="30"/>
    </row>
    <row r="222" spans="1:19" hidden="1" x14ac:dyDescent="0.25">
      <c r="A222" s="8">
        <v>197</v>
      </c>
      <c r="B222" s="33" t="s">
        <v>263</v>
      </c>
      <c r="C222" s="111">
        <f t="shared" si="20"/>
        <v>695191.66</v>
      </c>
      <c r="D222" s="29"/>
      <c r="E222" s="30">
        <v>695191.66</v>
      </c>
      <c r="F222" s="32"/>
      <c r="G222" s="30"/>
      <c r="H222" s="30"/>
      <c r="I222" s="30"/>
      <c r="J222" s="30"/>
      <c r="K222" s="30"/>
      <c r="L222" s="31"/>
      <c r="M222" s="30"/>
      <c r="N222" s="30"/>
      <c r="O222" s="30"/>
      <c r="P222" s="30"/>
      <c r="Q222" s="30"/>
      <c r="R222" s="30"/>
      <c r="S222" s="30"/>
    </row>
    <row r="223" spans="1:19" hidden="1" x14ac:dyDescent="0.25">
      <c r="A223" s="8">
        <v>198</v>
      </c>
      <c r="B223" s="33" t="s">
        <v>265</v>
      </c>
      <c r="C223" s="111">
        <f t="shared" si="20"/>
        <v>18258352.530000001</v>
      </c>
      <c r="D223" s="29">
        <v>100571.66</v>
      </c>
      <c r="E223" s="30">
        <v>1449048.69</v>
      </c>
      <c r="F223" s="30"/>
      <c r="G223" s="30"/>
      <c r="H223" s="30"/>
      <c r="I223" s="30"/>
      <c r="J223" s="30"/>
      <c r="K223" s="30"/>
      <c r="L223" s="31">
        <v>6</v>
      </c>
      <c r="M223" s="30">
        <v>16708732.18</v>
      </c>
      <c r="N223" s="30"/>
      <c r="O223" s="32"/>
      <c r="P223" s="30"/>
      <c r="Q223" s="30"/>
      <c r="R223" s="30"/>
      <c r="S223" s="30"/>
    </row>
    <row r="224" spans="1:19" hidden="1" x14ac:dyDescent="0.25">
      <c r="A224" s="8">
        <v>199</v>
      </c>
      <c r="B224" s="33" t="s">
        <v>266</v>
      </c>
      <c r="C224" s="111">
        <f t="shared" si="20"/>
        <v>2839887.87</v>
      </c>
      <c r="D224" s="29">
        <f t="shared" ref="D224:D243" si="21">ROUND((F224+G224+H224+I224+J224+K224+M224+O224+P224+Q224+R224+S224)*0.0214,2)</f>
        <v>59500.29</v>
      </c>
      <c r="E224" s="30"/>
      <c r="F224" s="30"/>
      <c r="G224" s="30"/>
      <c r="H224" s="30">
        <v>635288.11</v>
      </c>
      <c r="I224" s="30">
        <v>585488.77</v>
      </c>
      <c r="J224" s="30">
        <v>1559610.7</v>
      </c>
      <c r="K224" s="30"/>
      <c r="L224" s="31"/>
      <c r="M224" s="30"/>
      <c r="N224" s="30"/>
      <c r="O224" s="32"/>
      <c r="P224" s="30"/>
      <c r="Q224" s="30"/>
      <c r="R224" s="30"/>
      <c r="S224" s="30"/>
    </row>
    <row r="225" spans="1:19" hidden="1" x14ac:dyDescent="0.25">
      <c r="A225" s="8">
        <v>200</v>
      </c>
      <c r="B225" s="33" t="s">
        <v>267</v>
      </c>
      <c r="C225" s="111">
        <f t="shared" si="20"/>
        <v>439338.1</v>
      </c>
      <c r="D225" s="29">
        <f t="shared" si="21"/>
        <v>9204.85</v>
      </c>
      <c r="E225" s="30"/>
      <c r="F225" s="30"/>
      <c r="G225" s="30"/>
      <c r="H225" s="30"/>
      <c r="I225" s="30"/>
      <c r="J225" s="30">
        <v>430133.25</v>
      </c>
      <c r="K225" s="30"/>
      <c r="L225" s="31"/>
      <c r="M225" s="30"/>
      <c r="N225" s="30"/>
      <c r="O225" s="32"/>
      <c r="P225" s="30"/>
      <c r="Q225" s="30"/>
      <c r="R225" s="30"/>
      <c r="S225" s="30"/>
    </row>
    <row r="226" spans="1:19" hidden="1" x14ac:dyDescent="0.25">
      <c r="A226" s="8">
        <v>201</v>
      </c>
      <c r="B226" s="33" t="s">
        <v>268</v>
      </c>
      <c r="C226" s="111">
        <f t="shared" si="20"/>
        <v>17115538.870000001</v>
      </c>
      <c r="D226" s="29">
        <v>84407.329999999987</v>
      </c>
      <c r="E226" s="30">
        <v>60758.84</v>
      </c>
      <c r="F226" s="30"/>
      <c r="G226" s="30"/>
      <c r="H226" s="30"/>
      <c r="I226" s="30"/>
      <c r="J226" s="30"/>
      <c r="K226" s="30"/>
      <c r="L226" s="31">
        <v>6</v>
      </c>
      <c r="M226" s="30">
        <v>16970372.699999999</v>
      </c>
      <c r="N226" s="30"/>
      <c r="O226" s="32"/>
      <c r="P226" s="30"/>
      <c r="Q226" s="32"/>
      <c r="R226" s="30"/>
      <c r="S226" s="30"/>
    </row>
    <row r="227" spans="1:19" hidden="1" x14ac:dyDescent="0.25">
      <c r="A227" s="8">
        <v>202</v>
      </c>
      <c r="B227" s="33" t="s">
        <v>269</v>
      </c>
      <c r="C227" s="111">
        <f t="shared" si="20"/>
        <v>17094640.789999999</v>
      </c>
      <c r="D227" s="29">
        <v>107490.4</v>
      </c>
      <c r="E227" s="30">
        <v>253241.15</v>
      </c>
      <c r="F227" s="30"/>
      <c r="G227" s="30"/>
      <c r="H227" s="30"/>
      <c r="I227" s="30"/>
      <c r="J227" s="30"/>
      <c r="K227" s="30"/>
      <c r="L227" s="31">
        <v>6</v>
      </c>
      <c r="M227" s="30">
        <v>16733909.239999998</v>
      </c>
      <c r="N227" s="30"/>
      <c r="O227" s="32"/>
      <c r="P227" s="30"/>
      <c r="Q227" s="30"/>
      <c r="R227" s="30"/>
      <c r="S227" s="30"/>
    </row>
    <row r="228" spans="1:19" hidden="1" x14ac:dyDescent="0.25">
      <c r="A228" s="8">
        <v>203</v>
      </c>
      <c r="B228" s="33" t="s">
        <v>270</v>
      </c>
      <c r="C228" s="111">
        <f t="shared" si="20"/>
        <v>16902157.23</v>
      </c>
      <c r="D228" s="29">
        <v>107490.4</v>
      </c>
      <c r="E228" s="30">
        <v>60757.59</v>
      </c>
      <c r="F228" s="30"/>
      <c r="G228" s="32"/>
      <c r="H228" s="30"/>
      <c r="I228" s="30"/>
      <c r="J228" s="30"/>
      <c r="K228" s="30"/>
      <c r="L228" s="31">
        <v>6</v>
      </c>
      <c r="M228" s="30">
        <v>16733909.239999998</v>
      </c>
      <c r="N228" s="30"/>
      <c r="O228" s="30"/>
      <c r="P228" s="32"/>
      <c r="Q228" s="30"/>
      <c r="R228" s="30"/>
      <c r="S228" s="30"/>
    </row>
    <row r="229" spans="1:19" hidden="1" x14ac:dyDescent="0.25">
      <c r="A229" s="8">
        <v>204</v>
      </c>
      <c r="B229" s="33" t="s">
        <v>271</v>
      </c>
      <c r="C229" s="111">
        <f t="shared" si="20"/>
        <v>16902158.899999999</v>
      </c>
      <c r="D229" s="29">
        <v>107490.4</v>
      </c>
      <c r="E229" s="30">
        <v>60759.26</v>
      </c>
      <c r="F229" s="30"/>
      <c r="G229" s="30"/>
      <c r="H229" s="30"/>
      <c r="I229" s="30"/>
      <c r="J229" s="30"/>
      <c r="K229" s="30"/>
      <c r="L229" s="31">
        <v>6</v>
      </c>
      <c r="M229" s="30">
        <v>16733909.239999998</v>
      </c>
      <c r="N229" s="30"/>
      <c r="O229" s="30"/>
      <c r="P229" s="32"/>
      <c r="Q229" s="30"/>
      <c r="R229" s="30"/>
      <c r="S229" s="30"/>
    </row>
    <row r="230" spans="1:19" hidden="1" x14ac:dyDescent="0.25">
      <c r="A230" s="8">
        <v>205</v>
      </c>
      <c r="B230" s="33" t="s">
        <v>272</v>
      </c>
      <c r="C230" s="111">
        <f t="shared" si="20"/>
        <v>18988571.829999998</v>
      </c>
      <c r="D230" s="29">
        <v>105970.86</v>
      </c>
      <c r="E230" s="30">
        <v>1338883.3899999999</v>
      </c>
      <c r="F230" s="30"/>
      <c r="G230" s="30"/>
      <c r="H230" s="32"/>
      <c r="I230" s="32"/>
      <c r="J230" s="32"/>
      <c r="K230" s="30"/>
      <c r="L230" s="31">
        <v>6</v>
      </c>
      <c r="M230" s="30">
        <v>17543717.579999998</v>
      </c>
      <c r="N230" s="30"/>
      <c r="O230" s="30"/>
      <c r="P230" s="30"/>
      <c r="Q230" s="30"/>
      <c r="R230" s="30"/>
      <c r="S230" s="30"/>
    </row>
    <row r="231" spans="1:19" hidden="1" x14ac:dyDescent="0.25">
      <c r="A231" s="8">
        <v>206</v>
      </c>
      <c r="B231" s="33" t="s">
        <v>273</v>
      </c>
      <c r="C231" s="111">
        <f t="shared" si="20"/>
        <v>4712927.08</v>
      </c>
      <c r="D231" s="29">
        <v>26680.880000000001</v>
      </c>
      <c r="E231" s="30">
        <v>271816.94</v>
      </c>
      <c r="F231" s="30"/>
      <c r="G231" s="30"/>
      <c r="H231" s="30"/>
      <c r="I231" s="30"/>
      <c r="J231" s="30"/>
      <c r="K231" s="30"/>
      <c r="L231" s="31">
        <v>2</v>
      </c>
      <c r="M231" s="30">
        <v>4414429.26</v>
      </c>
      <c r="N231" s="30"/>
      <c r="O231" s="32"/>
      <c r="P231" s="30"/>
      <c r="Q231" s="32"/>
      <c r="R231" s="30"/>
      <c r="S231" s="30"/>
    </row>
    <row r="232" spans="1:19" hidden="1" x14ac:dyDescent="0.25">
      <c r="A232" s="8">
        <v>207</v>
      </c>
      <c r="B232" s="33" t="s">
        <v>274</v>
      </c>
      <c r="C232" s="111">
        <f t="shared" si="20"/>
        <v>14129478.939999999</v>
      </c>
      <c r="D232" s="29">
        <v>79533.179999999993</v>
      </c>
      <c r="E232" s="30">
        <v>890195.04</v>
      </c>
      <c r="F232" s="30"/>
      <c r="G232" s="32"/>
      <c r="H232" s="32"/>
      <c r="I232" s="32"/>
      <c r="J232" s="32"/>
      <c r="K232" s="30"/>
      <c r="L232" s="31">
        <v>6</v>
      </c>
      <c r="M232" s="30">
        <v>13159750.720000001</v>
      </c>
      <c r="N232" s="30"/>
      <c r="O232" s="32"/>
      <c r="P232" s="32"/>
      <c r="Q232" s="32"/>
      <c r="R232" s="30"/>
      <c r="S232" s="30"/>
    </row>
    <row r="233" spans="1:19" hidden="1" x14ac:dyDescent="0.25">
      <c r="A233" s="8">
        <v>208</v>
      </c>
      <c r="B233" s="33" t="s">
        <v>275</v>
      </c>
      <c r="C233" s="111">
        <f t="shared" si="20"/>
        <v>4787159.1399999997</v>
      </c>
      <c r="D233" s="29">
        <v>26696.21</v>
      </c>
      <c r="E233" s="30">
        <v>343521.77</v>
      </c>
      <c r="F233" s="30"/>
      <c r="G233" s="32"/>
      <c r="H233" s="32"/>
      <c r="I233" s="32"/>
      <c r="J233" s="32"/>
      <c r="K233" s="30"/>
      <c r="L233" s="31">
        <v>2</v>
      </c>
      <c r="M233" s="30">
        <v>4416941.16</v>
      </c>
      <c r="N233" s="30"/>
      <c r="O233" s="32"/>
      <c r="P233" s="32"/>
      <c r="Q233" s="32"/>
      <c r="R233" s="30"/>
      <c r="S233" s="30"/>
    </row>
    <row r="234" spans="1:19" hidden="1" x14ac:dyDescent="0.25">
      <c r="A234" s="8">
        <v>209</v>
      </c>
      <c r="B234" s="33" t="s">
        <v>276</v>
      </c>
      <c r="C234" s="111">
        <f t="shared" si="20"/>
        <v>2365205.77</v>
      </c>
      <c r="D234" s="29">
        <v>13335.1</v>
      </c>
      <c r="E234" s="30"/>
      <c r="F234" s="30"/>
      <c r="G234" s="34">
        <v>2351870.67</v>
      </c>
      <c r="H234" s="34"/>
      <c r="I234" s="34"/>
      <c r="J234" s="30"/>
      <c r="K234" s="30"/>
      <c r="L234" s="31"/>
      <c r="M234" s="30"/>
      <c r="N234" s="30"/>
      <c r="O234" s="34"/>
      <c r="P234" s="34"/>
      <c r="Q234" s="32"/>
      <c r="R234" s="30"/>
      <c r="S234" s="30"/>
    </row>
    <row r="235" spans="1:19" hidden="1" x14ac:dyDescent="0.25">
      <c r="A235" s="8">
        <v>210</v>
      </c>
      <c r="B235" s="33" t="s">
        <v>277</v>
      </c>
      <c r="C235" s="111">
        <f t="shared" si="20"/>
        <v>1041742.49</v>
      </c>
      <c r="D235" s="29">
        <f t="shared" si="21"/>
        <v>21826.21</v>
      </c>
      <c r="E235" s="30"/>
      <c r="F235" s="30"/>
      <c r="G235" s="34"/>
      <c r="H235" s="34"/>
      <c r="I235" s="34"/>
      <c r="J235" s="30">
        <v>1019916.28</v>
      </c>
      <c r="K235" s="30"/>
      <c r="L235" s="31"/>
      <c r="M235" s="30"/>
      <c r="N235" s="30"/>
      <c r="O235" s="34"/>
      <c r="P235" s="34"/>
      <c r="Q235" s="32"/>
      <c r="R235" s="30"/>
      <c r="S235" s="30"/>
    </row>
    <row r="236" spans="1:19" hidden="1" x14ac:dyDescent="0.25">
      <c r="A236" s="8">
        <v>211</v>
      </c>
      <c r="B236" s="33" t="s">
        <v>278</v>
      </c>
      <c r="C236" s="111">
        <f t="shared" si="20"/>
        <v>1748327.31</v>
      </c>
      <c r="D236" s="29">
        <v>9857.1299999999992</v>
      </c>
      <c r="E236" s="30"/>
      <c r="F236" s="30"/>
      <c r="G236" s="34">
        <v>1273059.92</v>
      </c>
      <c r="H236" s="34"/>
      <c r="I236" s="34"/>
      <c r="J236" s="30">
        <v>465410.26</v>
      </c>
      <c r="K236" s="30"/>
      <c r="L236" s="31"/>
      <c r="M236" s="30"/>
      <c r="N236" s="30"/>
      <c r="O236" s="34"/>
      <c r="P236" s="34"/>
      <c r="Q236" s="32"/>
      <c r="R236" s="30"/>
      <c r="S236" s="30"/>
    </row>
    <row r="237" spans="1:19" hidden="1" x14ac:dyDescent="0.25">
      <c r="A237" s="8">
        <v>212</v>
      </c>
      <c r="B237" s="33" t="s">
        <v>280</v>
      </c>
      <c r="C237" s="111">
        <f t="shared" si="20"/>
        <v>951436.53</v>
      </c>
      <c r="D237" s="29">
        <f t="shared" si="21"/>
        <v>19934.150000000001</v>
      </c>
      <c r="E237" s="30"/>
      <c r="F237" s="30"/>
      <c r="G237" s="30">
        <v>931502.38</v>
      </c>
      <c r="H237" s="34"/>
      <c r="I237" s="34"/>
      <c r="J237" s="34"/>
      <c r="K237" s="30"/>
      <c r="L237" s="31"/>
      <c r="M237" s="30"/>
      <c r="N237" s="30"/>
      <c r="O237" s="34"/>
      <c r="P237" s="34"/>
      <c r="Q237" s="32"/>
      <c r="R237" s="30"/>
      <c r="S237" s="30"/>
    </row>
    <row r="238" spans="1:19" hidden="1" x14ac:dyDescent="0.25">
      <c r="A238" s="8">
        <v>213</v>
      </c>
      <c r="B238" s="33" t="s">
        <v>281</v>
      </c>
      <c r="C238" s="111">
        <f t="shared" si="20"/>
        <v>1057488.55</v>
      </c>
      <c r="D238" s="29">
        <v>5962.15</v>
      </c>
      <c r="E238" s="30"/>
      <c r="F238" s="30"/>
      <c r="G238" s="30">
        <v>1051526.3999999999</v>
      </c>
      <c r="H238" s="34"/>
      <c r="I238" s="34"/>
      <c r="J238" s="30"/>
      <c r="K238" s="30"/>
      <c r="L238" s="31"/>
      <c r="M238" s="30"/>
      <c r="N238" s="30"/>
      <c r="O238" s="34"/>
      <c r="P238" s="34"/>
      <c r="Q238" s="32"/>
      <c r="R238" s="30"/>
      <c r="S238" s="30"/>
    </row>
    <row r="239" spans="1:19" hidden="1" x14ac:dyDescent="0.25">
      <c r="A239" s="8">
        <v>214</v>
      </c>
      <c r="B239" s="33" t="s">
        <v>282</v>
      </c>
      <c r="C239" s="111">
        <f t="shared" si="20"/>
        <v>884545.65</v>
      </c>
      <c r="D239" s="29">
        <v>4987.1000000000004</v>
      </c>
      <c r="E239" s="30"/>
      <c r="F239" s="30"/>
      <c r="G239" s="30">
        <v>879558.55</v>
      </c>
      <c r="H239" s="34"/>
      <c r="I239" s="34"/>
      <c r="J239" s="30"/>
      <c r="K239" s="30"/>
      <c r="L239" s="31"/>
      <c r="M239" s="30"/>
      <c r="N239" s="30"/>
      <c r="O239" s="34"/>
      <c r="P239" s="34"/>
      <c r="Q239" s="32"/>
      <c r="R239" s="30"/>
      <c r="S239" s="30"/>
    </row>
    <row r="240" spans="1:19" hidden="1" x14ac:dyDescent="0.25">
      <c r="A240" s="8">
        <v>215</v>
      </c>
      <c r="B240" s="33" t="s">
        <v>283</v>
      </c>
      <c r="C240" s="111">
        <f t="shared" si="20"/>
        <v>1541549.88</v>
      </c>
      <c r="D240" s="29">
        <v>8691.31</v>
      </c>
      <c r="E240" s="30"/>
      <c r="F240" s="30"/>
      <c r="G240" s="30">
        <v>1532858.57</v>
      </c>
      <c r="H240" s="34"/>
      <c r="I240" s="34"/>
      <c r="J240" s="30"/>
      <c r="K240" s="30"/>
      <c r="L240" s="31"/>
      <c r="M240" s="30"/>
      <c r="N240" s="30"/>
      <c r="O240" s="34"/>
      <c r="P240" s="34"/>
      <c r="Q240" s="32"/>
      <c r="R240" s="30"/>
      <c r="S240" s="30"/>
    </row>
    <row r="241" spans="1:19" hidden="1" x14ac:dyDescent="0.25">
      <c r="A241" s="8">
        <v>216</v>
      </c>
      <c r="B241" s="33" t="s">
        <v>285</v>
      </c>
      <c r="C241" s="111">
        <f t="shared" si="20"/>
        <v>916504.84</v>
      </c>
      <c r="D241" s="29">
        <v>5167.28</v>
      </c>
      <c r="E241" s="30"/>
      <c r="F241" s="30"/>
      <c r="G241" s="34"/>
      <c r="H241" s="34"/>
      <c r="I241" s="34"/>
      <c r="J241" s="30">
        <v>911337.56</v>
      </c>
      <c r="K241" s="30"/>
      <c r="L241" s="31"/>
      <c r="M241" s="30"/>
      <c r="N241" s="30"/>
      <c r="O241" s="34"/>
      <c r="P241" s="34"/>
      <c r="Q241" s="32"/>
      <c r="R241" s="30"/>
      <c r="S241" s="30"/>
    </row>
    <row r="242" spans="1:19" hidden="1" x14ac:dyDescent="0.25">
      <c r="A242" s="8">
        <v>217</v>
      </c>
      <c r="B242" s="33" t="s">
        <v>286</v>
      </c>
      <c r="C242" s="111">
        <f t="shared" si="20"/>
        <v>3092027.36</v>
      </c>
      <c r="D242" s="29">
        <v>17432.95</v>
      </c>
      <c r="E242" s="30"/>
      <c r="F242" s="30"/>
      <c r="G242" s="30">
        <v>3074594.41</v>
      </c>
      <c r="H242" s="34"/>
      <c r="I242" s="34"/>
      <c r="J242" s="34"/>
      <c r="K242" s="30"/>
      <c r="L242" s="31"/>
      <c r="M242" s="30"/>
      <c r="N242" s="30"/>
      <c r="O242" s="34"/>
      <c r="P242" s="34"/>
      <c r="Q242" s="32"/>
      <c r="R242" s="30"/>
      <c r="S242" s="30"/>
    </row>
    <row r="243" spans="1:19" hidden="1" x14ac:dyDescent="0.25">
      <c r="A243" s="8">
        <v>218</v>
      </c>
      <c r="B243" s="33" t="s">
        <v>287</v>
      </c>
      <c r="C243" s="111">
        <f t="shared" si="20"/>
        <v>1737016.41</v>
      </c>
      <c r="D243" s="29">
        <f t="shared" si="21"/>
        <v>36393.33</v>
      </c>
      <c r="E243" s="30"/>
      <c r="F243" s="30"/>
      <c r="G243" s="30"/>
      <c r="H243" s="30">
        <v>452999.51</v>
      </c>
      <c r="I243" s="30">
        <v>281220.71000000002</v>
      </c>
      <c r="J243" s="30">
        <v>966402.86</v>
      </c>
      <c r="K243" s="30"/>
      <c r="L243" s="31"/>
      <c r="M243" s="30"/>
      <c r="N243" s="30"/>
      <c r="O243" s="34"/>
      <c r="P243" s="34"/>
      <c r="Q243" s="32"/>
      <c r="R243" s="30"/>
      <c r="S243" s="30"/>
    </row>
    <row r="244" spans="1:19" hidden="1" x14ac:dyDescent="0.25">
      <c r="A244" s="8">
        <v>219</v>
      </c>
      <c r="B244" s="33" t="s">
        <v>288</v>
      </c>
      <c r="C244" s="111">
        <f t="shared" ref="C244:C275" si="22">ROUND(SUM(D244+E244+F244+G244+H244+I244+J244+K244+M244+O244+P244+Q244+R244+S244),2)</f>
        <v>1030961.98</v>
      </c>
      <c r="D244" s="29">
        <v>6790.26</v>
      </c>
      <c r="E244" s="30"/>
      <c r="F244" s="30"/>
      <c r="G244" s="30">
        <v>1024171.72</v>
      </c>
      <c r="H244" s="34"/>
      <c r="I244" s="34"/>
      <c r="J244" s="30"/>
      <c r="K244" s="30"/>
      <c r="L244" s="31"/>
      <c r="M244" s="30"/>
      <c r="N244" s="30"/>
      <c r="O244" s="34"/>
      <c r="P244" s="34"/>
      <c r="Q244" s="32"/>
      <c r="R244" s="30"/>
      <c r="S244" s="30"/>
    </row>
    <row r="245" spans="1:19" hidden="1" x14ac:dyDescent="0.25">
      <c r="A245" s="8">
        <v>220</v>
      </c>
      <c r="B245" s="33" t="s">
        <v>289</v>
      </c>
      <c r="C245" s="111">
        <f t="shared" si="22"/>
        <v>217777.33</v>
      </c>
      <c r="D245" s="29"/>
      <c r="E245" s="30">
        <v>217777.33</v>
      </c>
      <c r="F245" s="32"/>
      <c r="G245" s="30"/>
      <c r="H245" s="30"/>
      <c r="I245" s="30"/>
      <c r="J245" s="30"/>
      <c r="K245" s="30"/>
      <c r="L245" s="31"/>
      <c r="M245" s="30"/>
      <c r="N245" s="30"/>
      <c r="O245" s="30"/>
      <c r="P245" s="30"/>
      <c r="Q245" s="32"/>
      <c r="R245" s="30"/>
      <c r="S245" s="30"/>
    </row>
    <row r="246" spans="1:19" hidden="1" x14ac:dyDescent="0.25">
      <c r="A246" s="8">
        <v>221</v>
      </c>
      <c r="B246" s="33" t="s">
        <v>290</v>
      </c>
      <c r="C246" s="111">
        <f t="shared" si="22"/>
        <v>17413610.329999998</v>
      </c>
      <c r="D246" s="29">
        <v>87495.15</v>
      </c>
      <c r="E246" s="30">
        <v>767782.52</v>
      </c>
      <c r="F246" s="32"/>
      <c r="G246" s="30"/>
      <c r="H246" s="30"/>
      <c r="I246" s="30"/>
      <c r="J246" s="30"/>
      <c r="K246" s="30"/>
      <c r="L246" s="31">
        <v>6</v>
      </c>
      <c r="M246" s="30">
        <v>16558332.66</v>
      </c>
      <c r="N246" s="30"/>
      <c r="O246" s="30"/>
      <c r="P246" s="30"/>
      <c r="Q246" s="30"/>
      <c r="R246" s="30"/>
      <c r="S246" s="30"/>
    </row>
    <row r="247" spans="1:19" hidden="1" x14ac:dyDescent="0.25">
      <c r="A247" s="8">
        <v>222</v>
      </c>
      <c r="B247" s="33" t="s">
        <v>291</v>
      </c>
      <c r="C247" s="111">
        <f t="shared" si="22"/>
        <v>24038591.420000002</v>
      </c>
      <c r="D247" s="29">
        <v>65760.160000000003</v>
      </c>
      <c r="E247" s="30">
        <v>835971.74</v>
      </c>
      <c r="F247" s="32"/>
      <c r="G247" s="30"/>
      <c r="H247" s="30"/>
      <c r="I247" s="30"/>
      <c r="J247" s="30"/>
      <c r="K247" s="30"/>
      <c r="L247" s="31">
        <v>6</v>
      </c>
      <c r="M247" s="30">
        <v>23136859.515000001</v>
      </c>
      <c r="N247" s="30"/>
      <c r="O247" s="30"/>
      <c r="P247" s="30"/>
      <c r="Q247" s="30"/>
      <c r="R247" s="30"/>
      <c r="S247" s="30"/>
    </row>
    <row r="248" spans="1:19" hidden="1" x14ac:dyDescent="0.25">
      <c r="A248" s="8">
        <v>223</v>
      </c>
      <c r="B248" s="33" t="s">
        <v>292</v>
      </c>
      <c r="C248" s="111">
        <f t="shared" si="22"/>
        <v>465316.8</v>
      </c>
      <c r="D248" s="29"/>
      <c r="E248" s="30">
        <v>465316.8</v>
      </c>
      <c r="F248" s="30"/>
      <c r="G248" s="30"/>
      <c r="H248" s="30"/>
      <c r="I248" s="30"/>
      <c r="J248" s="30"/>
      <c r="K248" s="32"/>
      <c r="L248" s="31"/>
      <c r="M248" s="30"/>
      <c r="N248" s="30"/>
      <c r="O248" s="32"/>
      <c r="P248" s="30"/>
      <c r="Q248" s="30"/>
      <c r="R248" s="30"/>
      <c r="S248" s="30"/>
    </row>
    <row r="249" spans="1:19" hidden="1" x14ac:dyDescent="0.25">
      <c r="A249" s="8">
        <v>224</v>
      </c>
      <c r="B249" s="33" t="s">
        <v>293</v>
      </c>
      <c r="C249" s="111">
        <f t="shared" si="22"/>
        <v>18216634.25</v>
      </c>
      <c r="D249" s="29">
        <v>87495.15</v>
      </c>
      <c r="E249" s="30">
        <v>1570806.44</v>
      </c>
      <c r="F249" s="30"/>
      <c r="G249" s="32"/>
      <c r="H249" s="30"/>
      <c r="I249" s="30"/>
      <c r="J249" s="30"/>
      <c r="K249" s="30"/>
      <c r="L249" s="31">
        <v>6</v>
      </c>
      <c r="M249" s="30">
        <v>16558332.66</v>
      </c>
      <c r="N249" s="30"/>
      <c r="O249" s="32"/>
      <c r="P249" s="30"/>
      <c r="Q249" s="30"/>
      <c r="R249" s="30"/>
      <c r="S249" s="30"/>
    </row>
    <row r="250" spans="1:19" hidden="1" x14ac:dyDescent="0.25">
      <c r="A250" s="8">
        <v>225</v>
      </c>
      <c r="B250" s="33" t="s">
        <v>294</v>
      </c>
      <c r="C250" s="111">
        <f t="shared" si="22"/>
        <v>416301.35</v>
      </c>
      <c r="D250" s="29"/>
      <c r="E250" s="30">
        <v>416301.35</v>
      </c>
      <c r="F250" s="30"/>
      <c r="G250" s="32"/>
      <c r="H250" s="30"/>
      <c r="I250" s="30"/>
      <c r="J250" s="30"/>
      <c r="K250" s="30"/>
      <c r="L250" s="31"/>
      <c r="M250" s="30"/>
      <c r="N250" s="30"/>
      <c r="O250" s="30"/>
      <c r="P250" s="30"/>
      <c r="Q250" s="32"/>
      <c r="R250" s="30"/>
      <c r="S250" s="30"/>
    </row>
    <row r="251" spans="1:19" hidden="1" x14ac:dyDescent="0.25">
      <c r="A251" s="8">
        <v>226</v>
      </c>
      <c r="B251" s="33" t="s">
        <v>295</v>
      </c>
      <c r="C251" s="111">
        <f t="shared" si="22"/>
        <v>313816.53999999998</v>
      </c>
      <c r="D251" s="29"/>
      <c r="E251" s="30">
        <v>313816.53999999998</v>
      </c>
      <c r="F251" s="30"/>
      <c r="G251" s="30"/>
      <c r="H251" s="32"/>
      <c r="I251" s="32"/>
      <c r="J251" s="32"/>
      <c r="K251" s="30"/>
      <c r="L251" s="31"/>
      <c r="M251" s="30"/>
      <c r="N251" s="30"/>
      <c r="O251" s="30"/>
      <c r="P251" s="30"/>
      <c r="Q251" s="30"/>
      <c r="R251" s="30"/>
      <c r="S251" s="30"/>
    </row>
    <row r="252" spans="1:19" hidden="1" x14ac:dyDescent="0.25">
      <c r="A252" s="8">
        <v>227</v>
      </c>
      <c r="B252" s="33" t="s">
        <v>296</v>
      </c>
      <c r="C252" s="111">
        <f t="shared" si="22"/>
        <v>18214346.699999999</v>
      </c>
      <c r="D252" s="29">
        <v>87495.15</v>
      </c>
      <c r="E252" s="30">
        <v>1568518.89</v>
      </c>
      <c r="F252" s="30"/>
      <c r="G252" s="30"/>
      <c r="H252" s="30"/>
      <c r="I252" s="30"/>
      <c r="J252" s="30"/>
      <c r="K252" s="32"/>
      <c r="L252" s="31">
        <v>6</v>
      </c>
      <c r="M252" s="30">
        <v>16558332.66</v>
      </c>
      <c r="N252" s="30"/>
      <c r="O252" s="30"/>
      <c r="P252" s="30"/>
      <c r="Q252" s="30"/>
      <c r="R252" s="30"/>
      <c r="S252" s="30"/>
    </row>
    <row r="253" spans="1:19" hidden="1" x14ac:dyDescent="0.25">
      <c r="A253" s="8">
        <v>228</v>
      </c>
      <c r="B253" s="33" t="s">
        <v>297</v>
      </c>
      <c r="C253" s="111">
        <f t="shared" si="22"/>
        <v>18210915.379999999</v>
      </c>
      <c r="D253" s="29">
        <v>87495.15</v>
      </c>
      <c r="E253" s="30">
        <v>1565087.57</v>
      </c>
      <c r="F253" s="30"/>
      <c r="G253" s="30"/>
      <c r="H253" s="30"/>
      <c r="I253" s="30"/>
      <c r="J253" s="30"/>
      <c r="K253" s="30"/>
      <c r="L253" s="31">
        <v>6</v>
      </c>
      <c r="M253" s="30">
        <v>16558332.66</v>
      </c>
      <c r="N253" s="30"/>
      <c r="O253" s="32"/>
      <c r="P253" s="30"/>
      <c r="Q253" s="30"/>
      <c r="R253" s="30"/>
      <c r="S253" s="30"/>
    </row>
    <row r="254" spans="1:19" hidden="1" x14ac:dyDescent="0.25">
      <c r="A254" s="8">
        <v>229</v>
      </c>
      <c r="B254" s="33" t="s">
        <v>298</v>
      </c>
      <c r="C254" s="111">
        <f t="shared" si="22"/>
        <v>188207.93</v>
      </c>
      <c r="D254" s="29"/>
      <c r="E254" s="30">
        <v>188207.93</v>
      </c>
      <c r="F254" s="32"/>
      <c r="G254" s="30"/>
      <c r="H254" s="30"/>
      <c r="I254" s="30"/>
      <c r="J254" s="30"/>
      <c r="K254" s="30"/>
      <c r="L254" s="31"/>
      <c r="M254" s="30"/>
      <c r="N254" s="30"/>
      <c r="O254" s="30"/>
      <c r="P254" s="30"/>
      <c r="Q254" s="30"/>
      <c r="R254" s="30"/>
      <c r="S254" s="30"/>
    </row>
    <row r="255" spans="1:19" hidden="1" x14ac:dyDescent="0.25">
      <c r="A255" s="8">
        <v>230</v>
      </c>
      <c r="B255" s="33" t="s">
        <v>299</v>
      </c>
      <c r="C255" s="111">
        <f t="shared" si="22"/>
        <v>674115.24</v>
      </c>
      <c r="D255" s="29">
        <f t="shared" ref="D255:D260" si="23">ROUND((F255+G255+H255+I255+J255+K255+M255+O255+P255+Q255+R255+S255)*0.0214,2)</f>
        <v>14123.82</v>
      </c>
      <c r="E255" s="30"/>
      <c r="F255" s="32"/>
      <c r="G255" s="30"/>
      <c r="H255" s="30"/>
      <c r="I255" s="30"/>
      <c r="J255" s="30">
        <v>659991.42000000004</v>
      </c>
      <c r="K255" s="30"/>
      <c r="L255" s="31"/>
      <c r="M255" s="30"/>
      <c r="N255" s="30"/>
      <c r="O255" s="30"/>
      <c r="P255" s="30"/>
      <c r="Q255" s="30"/>
      <c r="R255" s="30"/>
      <c r="S255" s="30"/>
    </row>
    <row r="256" spans="1:19" hidden="1" x14ac:dyDescent="0.25">
      <c r="A256" s="8">
        <v>231</v>
      </c>
      <c r="B256" s="33" t="s">
        <v>300</v>
      </c>
      <c r="C256" s="111">
        <f t="shared" si="22"/>
        <v>6048118.3099999996</v>
      </c>
      <c r="D256" s="29">
        <v>22530.65</v>
      </c>
      <c r="E256" s="30"/>
      <c r="F256" s="32"/>
      <c r="G256" s="30">
        <v>5017962.96</v>
      </c>
      <c r="H256" s="30"/>
      <c r="I256" s="30"/>
      <c r="J256" s="30">
        <v>1007624.7</v>
      </c>
      <c r="K256" s="30"/>
      <c r="L256" s="31"/>
      <c r="M256" s="30"/>
      <c r="N256" s="30"/>
      <c r="O256" s="30"/>
      <c r="P256" s="30"/>
      <c r="Q256" s="30"/>
      <c r="R256" s="30"/>
      <c r="S256" s="30"/>
    </row>
    <row r="257" spans="1:19" hidden="1" x14ac:dyDescent="0.25">
      <c r="A257" s="8">
        <v>232</v>
      </c>
      <c r="B257" s="33" t="s">
        <v>301</v>
      </c>
      <c r="C257" s="111">
        <f t="shared" si="22"/>
        <v>1952993.07</v>
      </c>
      <c r="D257" s="29">
        <v>8729.74</v>
      </c>
      <c r="E257" s="30"/>
      <c r="F257" s="32"/>
      <c r="G257" s="30">
        <v>1944263.33</v>
      </c>
      <c r="H257" s="30"/>
      <c r="I257" s="30"/>
      <c r="J257" s="30"/>
      <c r="K257" s="30"/>
      <c r="L257" s="31"/>
      <c r="M257" s="30"/>
      <c r="N257" s="30"/>
      <c r="O257" s="30"/>
      <c r="P257" s="30"/>
      <c r="Q257" s="30"/>
      <c r="R257" s="30"/>
      <c r="S257" s="30"/>
    </row>
    <row r="258" spans="1:19" hidden="1" x14ac:dyDescent="0.25">
      <c r="A258" s="8">
        <v>233</v>
      </c>
      <c r="B258" s="33" t="s">
        <v>302</v>
      </c>
      <c r="C258" s="111">
        <f t="shared" si="22"/>
        <v>11914120.5</v>
      </c>
      <c r="D258" s="29">
        <v>66127.100000000006</v>
      </c>
      <c r="E258" s="30">
        <v>799729.05</v>
      </c>
      <c r="F258" s="32"/>
      <c r="G258" s="30"/>
      <c r="H258" s="30"/>
      <c r="I258" s="30"/>
      <c r="J258" s="30"/>
      <c r="K258" s="30"/>
      <c r="L258" s="31">
        <v>5</v>
      </c>
      <c r="M258" s="30">
        <v>11048264.35</v>
      </c>
      <c r="N258" s="30"/>
      <c r="O258" s="30"/>
      <c r="P258" s="30"/>
      <c r="Q258" s="30"/>
      <c r="R258" s="30"/>
      <c r="S258" s="30"/>
    </row>
    <row r="259" spans="1:19" hidden="1" x14ac:dyDescent="0.25">
      <c r="A259" s="8">
        <v>234</v>
      </c>
      <c r="B259" s="33" t="s">
        <v>303</v>
      </c>
      <c r="C259" s="111">
        <f t="shared" si="22"/>
        <v>558171.76</v>
      </c>
      <c r="D259" s="29">
        <v>35938.81</v>
      </c>
      <c r="E259" s="30"/>
      <c r="F259" s="32"/>
      <c r="G259" s="30"/>
      <c r="H259" s="30"/>
      <c r="I259" s="30"/>
      <c r="J259" s="30">
        <v>522232.95</v>
      </c>
      <c r="K259" s="30"/>
      <c r="L259" s="31"/>
      <c r="M259" s="30"/>
      <c r="N259" s="30"/>
      <c r="O259" s="30"/>
      <c r="P259" s="30"/>
      <c r="Q259" s="30"/>
      <c r="R259" s="30"/>
      <c r="S259" s="30"/>
    </row>
    <row r="260" spans="1:19" hidden="1" x14ac:dyDescent="0.25">
      <c r="A260" s="8">
        <v>235</v>
      </c>
      <c r="B260" s="33" t="s">
        <v>304</v>
      </c>
      <c r="C260" s="111">
        <f t="shared" si="22"/>
        <v>9271317.7799999993</v>
      </c>
      <c r="D260" s="29">
        <f t="shared" si="23"/>
        <v>188965.72</v>
      </c>
      <c r="E260" s="30">
        <v>252178.46</v>
      </c>
      <c r="F260" s="32"/>
      <c r="G260" s="30"/>
      <c r="H260" s="30"/>
      <c r="I260" s="30"/>
      <c r="J260" s="30"/>
      <c r="K260" s="30"/>
      <c r="L260" s="31"/>
      <c r="M260" s="30"/>
      <c r="N260" s="30"/>
      <c r="O260" s="30"/>
      <c r="P260" s="30"/>
      <c r="Q260" s="30"/>
      <c r="R260" s="30">
        <v>8830173.5999999996</v>
      </c>
      <c r="S260" s="30"/>
    </row>
    <row r="261" spans="1:19" hidden="1" x14ac:dyDescent="0.25">
      <c r="A261" s="8">
        <v>236</v>
      </c>
      <c r="B261" s="33" t="s">
        <v>305</v>
      </c>
      <c r="C261" s="111">
        <f t="shared" si="22"/>
        <v>3158026.57</v>
      </c>
      <c r="D261" s="29">
        <v>5728.63</v>
      </c>
      <c r="E261" s="30">
        <v>1744771.71</v>
      </c>
      <c r="F261" s="32"/>
      <c r="G261" s="30"/>
      <c r="H261" s="30">
        <v>1407526.23</v>
      </c>
      <c r="I261" s="30"/>
      <c r="J261" s="30"/>
      <c r="K261" s="30"/>
      <c r="L261" s="31"/>
      <c r="M261" s="30"/>
      <c r="N261" s="30"/>
      <c r="O261" s="30"/>
      <c r="P261" s="30"/>
      <c r="Q261" s="30"/>
      <c r="R261" s="30"/>
      <c r="S261" s="30"/>
    </row>
    <row r="262" spans="1:19" hidden="1" x14ac:dyDescent="0.25">
      <c r="A262" s="8">
        <v>237</v>
      </c>
      <c r="B262" s="33" t="s">
        <v>306</v>
      </c>
      <c r="C262" s="111">
        <f t="shared" si="22"/>
        <v>14054361.35</v>
      </c>
      <c r="D262" s="29">
        <v>69496.97</v>
      </c>
      <c r="E262" s="30">
        <v>1110883.69</v>
      </c>
      <c r="F262" s="32"/>
      <c r="G262" s="30"/>
      <c r="H262" s="30"/>
      <c r="I262" s="30"/>
      <c r="J262" s="30"/>
      <c r="K262" s="30"/>
      <c r="L262" s="31">
        <v>6</v>
      </c>
      <c r="M262" s="30">
        <v>12873980.689999999</v>
      </c>
      <c r="N262" s="30"/>
      <c r="O262" s="30"/>
      <c r="P262" s="30"/>
      <c r="Q262" s="30"/>
      <c r="R262" s="30"/>
      <c r="S262" s="30"/>
    </row>
    <row r="263" spans="1:19" hidden="1" x14ac:dyDescent="0.25">
      <c r="A263" s="8">
        <v>238</v>
      </c>
      <c r="B263" s="33" t="s">
        <v>307</v>
      </c>
      <c r="C263" s="111">
        <f t="shared" si="22"/>
        <v>14010845.92</v>
      </c>
      <c r="D263" s="29">
        <v>71284.33</v>
      </c>
      <c r="E263" s="30">
        <v>737624.35</v>
      </c>
      <c r="F263" s="32"/>
      <c r="G263" s="32"/>
      <c r="H263" s="32"/>
      <c r="I263" s="32"/>
      <c r="J263" s="32"/>
      <c r="K263" s="30"/>
      <c r="L263" s="31">
        <v>6</v>
      </c>
      <c r="M263" s="30">
        <v>13201937.24</v>
      </c>
      <c r="N263" s="30"/>
      <c r="O263" s="32"/>
      <c r="P263" s="30"/>
      <c r="Q263" s="30"/>
      <c r="R263" s="30"/>
      <c r="S263" s="30"/>
    </row>
    <row r="264" spans="1:19" hidden="1" x14ac:dyDescent="0.25">
      <c r="A264" s="8">
        <v>239</v>
      </c>
      <c r="B264" s="33" t="s">
        <v>308</v>
      </c>
      <c r="C264" s="111">
        <f t="shared" si="22"/>
        <v>12330870.529999999</v>
      </c>
      <c r="D264" s="29">
        <v>62996.36</v>
      </c>
      <c r="E264" s="30">
        <v>536060.55000000005</v>
      </c>
      <c r="F264" s="30"/>
      <c r="G264" s="30"/>
      <c r="H264" s="30"/>
      <c r="I264" s="30"/>
      <c r="J264" s="30"/>
      <c r="K264" s="30"/>
      <c r="L264" s="31">
        <v>6</v>
      </c>
      <c r="M264" s="30">
        <v>11731813.619999999</v>
      </c>
      <c r="N264" s="30"/>
      <c r="O264" s="32"/>
      <c r="P264" s="30"/>
      <c r="Q264" s="32"/>
      <c r="R264" s="30"/>
      <c r="S264" s="30"/>
    </row>
    <row r="265" spans="1:19" hidden="1" x14ac:dyDescent="0.25">
      <c r="A265" s="8">
        <v>240</v>
      </c>
      <c r="B265" s="33" t="s">
        <v>309</v>
      </c>
      <c r="C265" s="111">
        <f t="shared" si="22"/>
        <v>492678.64</v>
      </c>
      <c r="D265" s="29"/>
      <c r="E265" s="30">
        <v>492678.64</v>
      </c>
      <c r="F265" s="32"/>
      <c r="G265" s="32"/>
      <c r="H265" s="32"/>
      <c r="I265" s="32"/>
      <c r="J265" s="32"/>
      <c r="K265" s="30"/>
      <c r="L265" s="31"/>
      <c r="M265" s="30"/>
      <c r="N265" s="30"/>
      <c r="O265" s="32"/>
      <c r="P265" s="30"/>
      <c r="Q265" s="30"/>
      <c r="R265" s="30"/>
      <c r="S265" s="30"/>
    </row>
    <row r="266" spans="1:19" hidden="1" x14ac:dyDescent="0.25">
      <c r="A266" s="8">
        <v>241</v>
      </c>
      <c r="B266" s="33" t="s">
        <v>310</v>
      </c>
      <c r="C266" s="111">
        <f t="shared" si="22"/>
        <v>336141.9</v>
      </c>
      <c r="D266" s="29"/>
      <c r="E266" s="30">
        <v>336141.9</v>
      </c>
      <c r="F266" s="30"/>
      <c r="G266" s="32"/>
      <c r="H266" s="30"/>
      <c r="I266" s="30"/>
      <c r="J266" s="30"/>
      <c r="K266" s="30"/>
      <c r="L266" s="31"/>
      <c r="M266" s="30"/>
      <c r="N266" s="30"/>
      <c r="O266" s="30"/>
      <c r="P266" s="30"/>
      <c r="Q266" s="30"/>
      <c r="R266" s="30"/>
      <c r="S266" s="30"/>
    </row>
    <row r="267" spans="1:19" hidden="1" x14ac:dyDescent="0.25">
      <c r="A267" s="8">
        <v>242</v>
      </c>
      <c r="B267" s="33" t="s">
        <v>311</v>
      </c>
      <c r="C267" s="111">
        <f t="shared" si="22"/>
        <v>459516.06</v>
      </c>
      <c r="D267" s="29"/>
      <c r="E267" s="30">
        <v>459516.06</v>
      </c>
      <c r="F267" s="30"/>
      <c r="G267" s="32"/>
      <c r="H267" s="30"/>
      <c r="I267" s="30"/>
      <c r="J267" s="30"/>
      <c r="K267" s="30"/>
      <c r="L267" s="31"/>
      <c r="M267" s="30"/>
      <c r="N267" s="30"/>
      <c r="O267" s="30"/>
      <c r="P267" s="30"/>
      <c r="Q267" s="30"/>
      <c r="R267" s="30"/>
      <c r="S267" s="30"/>
    </row>
    <row r="268" spans="1:19" hidden="1" x14ac:dyDescent="0.25">
      <c r="A268" s="8">
        <v>243</v>
      </c>
      <c r="B268" s="33" t="s">
        <v>312</v>
      </c>
      <c r="C268" s="111">
        <f t="shared" si="22"/>
        <v>459516.06</v>
      </c>
      <c r="D268" s="29"/>
      <c r="E268" s="30">
        <v>459516.06</v>
      </c>
      <c r="F268" s="30"/>
      <c r="G268" s="32"/>
      <c r="H268" s="30"/>
      <c r="I268" s="30"/>
      <c r="J268" s="30"/>
      <c r="K268" s="30"/>
      <c r="L268" s="31"/>
      <c r="M268" s="30"/>
      <c r="N268" s="30"/>
      <c r="O268" s="30"/>
      <c r="P268" s="30"/>
      <c r="Q268" s="30"/>
      <c r="R268" s="30"/>
      <c r="S268" s="30"/>
    </row>
    <row r="269" spans="1:19" hidden="1" x14ac:dyDescent="0.25">
      <c r="A269" s="8">
        <v>244</v>
      </c>
      <c r="B269" s="33" t="s">
        <v>313</v>
      </c>
      <c r="C269" s="111">
        <f t="shared" si="22"/>
        <v>459693.82</v>
      </c>
      <c r="D269" s="29"/>
      <c r="E269" s="30">
        <v>459693.82</v>
      </c>
      <c r="F269" s="30"/>
      <c r="G269" s="32"/>
      <c r="H269" s="30"/>
      <c r="I269" s="30"/>
      <c r="J269" s="30"/>
      <c r="K269" s="30"/>
      <c r="L269" s="31"/>
      <c r="M269" s="30"/>
      <c r="N269" s="30"/>
      <c r="O269" s="30"/>
      <c r="P269" s="30"/>
      <c r="Q269" s="30"/>
      <c r="R269" s="30"/>
      <c r="S269" s="30"/>
    </row>
    <row r="270" spans="1:19" hidden="1" x14ac:dyDescent="0.25">
      <c r="A270" s="8">
        <v>245</v>
      </c>
      <c r="B270" s="33" t="s">
        <v>314</v>
      </c>
      <c r="C270" s="111">
        <f t="shared" si="22"/>
        <v>13043106.880000001</v>
      </c>
      <c r="D270" s="29">
        <v>64323.32</v>
      </c>
      <c r="E270" s="30">
        <v>43371.9</v>
      </c>
      <c r="F270" s="30"/>
      <c r="G270" s="32"/>
      <c r="H270" s="30"/>
      <c r="I270" s="30"/>
      <c r="J270" s="30"/>
      <c r="K270" s="30"/>
      <c r="L270" s="31">
        <v>6</v>
      </c>
      <c r="M270" s="30">
        <v>12935411.66</v>
      </c>
      <c r="N270" s="30"/>
      <c r="O270" s="30"/>
      <c r="P270" s="30"/>
      <c r="Q270" s="30"/>
      <c r="R270" s="30"/>
      <c r="S270" s="30"/>
    </row>
    <row r="271" spans="1:19" hidden="1" x14ac:dyDescent="0.25">
      <c r="A271" s="8">
        <v>246</v>
      </c>
      <c r="B271" s="33" t="s">
        <v>315</v>
      </c>
      <c r="C271" s="111">
        <f t="shared" si="22"/>
        <v>13045613.91</v>
      </c>
      <c r="D271" s="29">
        <v>64336.02</v>
      </c>
      <c r="E271" s="30">
        <v>43347.92</v>
      </c>
      <c r="F271" s="30"/>
      <c r="G271" s="32"/>
      <c r="H271" s="30"/>
      <c r="I271" s="30"/>
      <c r="J271" s="30"/>
      <c r="K271" s="30"/>
      <c r="L271" s="31">
        <v>6</v>
      </c>
      <c r="M271" s="30">
        <v>12937929.970000001</v>
      </c>
      <c r="N271" s="30"/>
      <c r="O271" s="30"/>
      <c r="P271" s="30"/>
      <c r="Q271" s="30"/>
      <c r="R271" s="30"/>
      <c r="S271" s="30"/>
    </row>
    <row r="272" spans="1:19" hidden="1" x14ac:dyDescent="0.25">
      <c r="A272" s="8">
        <v>247</v>
      </c>
      <c r="B272" s="33" t="s">
        <v>316</v>
      </c>
      <c r="C272" s="111">
        <f t="shared" si="22"/>
        <v>382523.77</v>
      </c>
      <c r="D272" s="29"/>
      <c r="E272" s="30">
        <v>382523.77</v>
      </c>
      <c r="F272" s="30"/>
      <c r="G272" s="32"/>
      <c r="H272" s="30"/>
      <c r="I272" s="30"/>
      <c r="J272" s="30"/>
      <c r="K272" s="30"/>
      <c r="L272" s="31"/>
      <c r="M272" s="30"/>
      <c r="N272" s="30"/>
      <c r="O272" s="30"/>
      <c r="P272" s="30"/>
      <c r="Q272" s="30"/>
      <c r="R272" s="30"/>
      <c r="S272" s="30"/>
    </row>
    <row r="273" spans="1:19" hidden="1" x14ac:dyDescent="0.25">
      <c r="A273" s="8">
        <v>248</v>
      </c>
      <c r="B273" s="33" t="s">
        <v>1114</v>
      </c>
      <c r="C273" s="111">
        <f t="shared" si="22"/>
        <v>4041365.15</v>
      </c>
      <c r="D273" s="29">
        <f>ROUND((F273+G273+H273+I273+J273+K273+M273+O273+P273+Q273+R273+S273)*0.0214,2)</f>
        <v>81190.05</v>
      </c>
      <c r="E273" s="30">
        <v>166247.42000000001</v>
      </c>
      <c r="F273" s="30"/>
      <c r="G273" s="34"/>
      <c r="H273" s="30"/>
      <c r="I273" s="30"/>
      <c r="J273" s="30">
        <v>3793927.68</v>
      </c>
      <c r="K273" s="30"/>
      <c r="L273" s="31"/>
      <c r="M273" s="30"/>
      <c r="N273" s="30"/>
      <c r="O273" s="30"/>
      <c r="P273" s="30"/>
      <c r="Q273" s="30"/>
      <c r="R273" s="30"/>
      <c r="S273" s="30"/>
    </row>
    <row r="274" spans="1:19" hidden="1" x14ac:dyDescent="0.25">
      <c r="A274" s="8">
        <v>249</v>
      </c>
      <c r="B274" s="33" t="s">
        <v>317</v>
      </c>
      <c r="C274" s="111">
        <f t="shared" si="22"/>
        <v>1114195.1100000001</v>
      </c>
      <c r="D274" s="29">
        <v>262.95</v>
      </c>
      <c r="E274" s="30"/>
      <c r="F274" s="30"/>
      <c r="G274" s="34"/>
      <c r="H274" s="30"/>
      <c r="I274" s="30"/>
      <c r="J274" s="30">
        <v>1113932.1599999999</v>
      </c>
      <c r="K274" s="30"/>
      <c r="L274" s="31"/>
      <c r="M274" s="30"/>
      <c r="N274" s="30"/>
      <c r="O274" s="30"/>
      <c r="P274" s="30"/>
      <c r="Q274" s="30"/>
      <c r="R274" s="30"/>
      <c r="S274" s="30"/>
    </row>
    <row r="275" spans="1:19" hidden="1" x14ac:dyDescent="0.25">
      <c r="A275" s="8">
        <v>250</v>
      </c>
      <c r="B275" s="33" t="s">
        <v>318</v>
      </c>
      <c r="C275" s="111">
        <f t="shared" si="22"/>
        <v>1098661.2</v>
      </c>
      <c r="D275" s="29">
        <f>ROUND((F275+G275+H275+I275+J275+K275+M275+O275+P275+Q275+R275+S275)*0.0214,2)</f>
        <v>23018.75</v>
      </c>
      <c r="E275" s="30"/>
      <c r="F275" s="30"/>
      <c r="G275" s="34"/>
      <c r="H275" s="30"/>
      <c r="I275" s="30"/>
      <c r="J275" s="30">
        <v>1075642.45</v>
      </c>
      <c r="K275" s="30"/>
      <c r="L275" s="31"/>
      <c r="M275" s="30"/>
      <c r="N275" s="30"/>
      <c r="O275" s="30"/>
      <c r="P275" s="30"/>
      <c r="Q275" s="30"/>
      <c r="R275" s="30"/>
      <c r="S275" s="30"/>
    </row>
    <row r="276" spans="1:19" hidden="1" x14ac:dyDescent="0.25">
      <c r="A276" s="8">
        <v>251</v>
      </c>
      <c r="B276" s="33" t="s">
        <v>319</v>
      </c>
      <c r="C276" s="111">
        <f t="shared" ref="C276:C278" si="24">ROUND(SUM(D276+E276+F276+G276+H276+I276+J276+K276+M276+O276+P276+Q276+R276+S276),2)</f>
        <v>853706.05</v>
      </c>
      <c r="D276" s="29">
        <f>ROUND((F276+G276+H276+I276+J276+K276+M276+O276+P276+Q276+R276+S276)*0.0214,2)</f>
        <v>17886.54</v>
      </c>
      <c r="E276" s="30"/>
      <c r="F276" s="30"/>
      <c r="G276" s="34"/>
      <c r="H276" s="30"/>
      <c r="I276" s="30"/>
      <c r="J276" s="30">
        <v>835819.51</v>
      </c>
      <c r="K276" s="30"/>
      <c r="L276" s="31"/>
      <c r="M276" s="30"/>
      <c r="N276" s="30"/>
      <c r="O276" s="30"/>
      <c r="P276" s="30"/>
      <c r="Q276" s="30"/>
      <c r="R276" s="30"/>
      <c r="S276" s="30"/>
    </row>
    <row r="277" spans="1:19" hidden="1" x14ac:dyDescent="0.25">
      <c r="A277" s="8">
        <v>252</v>
      </c>
      <c r="B277" s="33" t="s">
        <v>320</v>
      </c>
      <c r="C277" s="111">
        <f t="shared" si="24"/>
        <v>12642623.689999999</v>
      </c>
      <c r="D277" s="29">
        <v>67672.210000000006</v>
      </c>
      <c r="E277" s="30">
        <v>42967.34</v>
      </c>
      <c r="F277" s="30"/>
      <c r="G277" s="30"/>
      <c r="H277" s="30"/>
      <c r="I277" s="30"/>
      <c r="J277" s="30"/>
      <c r="K277" s="30"/>
      <c r="L277" s="31">
        <v>6</v>
      </c>
      <c r="M277" s="30">
        <v>12531984.140000001</v>
      </c>
      <c r="N277" s="30"/>
      <c r="O277" s="32"/>
      <c r="P277" s="30"/>
      <c r="Q277" s="30"/>
      <c r="R277" s="30"/>
      <c r="S277" s="30"/>
    </row>
    <row r="278" spans="1:19" hidden="1" x14ac:dyDescent="0.25">
      <c r="A278" s="8">
        <v>253</v>
      </c>
      <c r="B278" s="33" t="s">
        <v>321</v>
      </c>
      <c r="C278" s="111">
        <f t="shared" si="24"/>
        <v>507397.59</v>
      </c>
      <c r="D278" s="29"/>
      <c r="E278" s="30">
        <v>507397.59</v>
      </c>
      <c r="F278" s="32"/>
      <c r="G278" s="32"/>
      <c r="H278" s="32"/>
      <c r="I278" s="32"/>
      <c r="J278" s="32"/>
      <c r="K278" s="30"/>
      <c r="L278" s="31"/>
      <c r="M278" s="30"/>
      <c r="N278" s="30"/>
      <c r="O278" s="32"/>
      <c r="P278" s="30"/>
      <c r="Q278" s="30"/>
      <c r="R278" s="30"/>
      <c r="S278" s="30"/>
    </row>
    <row r="279" spans="1:19" hidden="1" x14ac:dyDescent="0.25">
      <c r="A279" s="162" t="s">
        <v>322</v>
      </c>
      <c r="B279" s="163"/>
      <c r="C279" s="12">
        <f t="shared" ref="C279" si="25">ROUND(SUM(D279+E279+F279+G279+H279+I279+J279+K279+M279+O279+P279+Q279+R279+S279),2)</f>
        <v>537716996.14999998</v>
      </c>
      <c r="D279" s="36">
        <f t="shared" ref="D279:S279" si="26">ROUND(SUM(D184:D278),2)</f>
        <v>3193370.59</v>
      </c>
      <c r="E279" s="36">
        <f t="shared" si="26"/>
        <v>31461263.239999998</v>
      </c>
      <c r="F279" s="36">
        <f t="shared" si="26"/>
        <v>0</v>
      </c>
      <c r="G279" s="36">
        <f t="shared" si="26"/>
        <v>30464828.579999998</v>
      </c>
      <c r="H279" s="36">
        <f t="shared" si="26"/>
        <v>3571462.47</v>
      </c>
      <c r="I279" s="36">
        <f t="shared" si="26"/>
        <v>957311.85</v>
      </c>
      <c r="J279" s="36">
        <f t="shared" si="26"/>
        <v>17866353.09</v>
      </c>
      <c r="K279" s="36">
        <f t="shared" si="26"/>
        <v>0</v>
      </c>
      <c r="L279" s="36">
        <f t="shared" si="26"/>
        <v>176</v>
      </c>
      <c r="M279" s="36">
        <f t="shared" si="26"/>
        <v>430021421.93000001</v>
      </c>
      <c r="N279" s="36">
        <f t="shared" si="26"/>
        <v>0</v>
      </c>
      <c r="O279" s="36">
        <f t="shared" si="26"/>
        <v>4756683.5999999996</v>
      </c>
      <c r="P279" s="36">
        <f t="shared" si="26"/>
        <v>0</v>
      </c>
      <c r="Q279" s="36">
        <f t="shared" si="26"/>
        <v>0</v>
      </c>
      <c r="R279" s="36">
        <f t="shared" si="26"/>
        <v>15424300.800000001</v>
      </c>
      <c r="S279" s="36">
        <f t="shared" si="26"/>
        <v>0</v>
      </c>
    </row>
    <row r="280" spans="1:19" ht="15.75" hidden="1" x14ac:dyDescent="0.25">
      <c r="A280" s="169" t="s">
        <v>1206</v>
      </c>
      <c r="B280" s="166"/>
      <c r="C280" s="167"/>
      <c r="D280" s="48"/>
      <c r="E280" s="37"/>
      <c r="F280" s="37"/>
      <c r="G280" s="37"/>
      <c r="H280" s="37"/>
      <c r="I280" s="37"/>
      <c r="J280" s="37"/>
      <c r="K280" s="37"/>
      <c r="L280" s="49"/>
      <c r="M280" s="37"/>
      <c r="N280" s="38"/>
      <c r="O280" s="37"/>
      <c r="P280" s="37"/>
      <c r="Q280" s="37"/>
      <c r="R280" s="37"/>
      <c r="S280" s="37"/>
    </row>
    <row r="281" spans="1:19" hidden="1" x14ac:dyDescent="0.25">
      <c r="A281" s="21">
        <v>254</v>
      </c>
      <c r="B281" s="22" t="s">
        <v>323</v>
      </c>
      <c r="C281" s="23">
        <f t="shared" ref="C281:C295" si="27">ROUND(SUM(D281+E281+F281+G281+H281+I281+J281+K281+M281+O281+P281+Q281+R281+S281),2)</f>
        <v>731615.02</v>
      </c>
      <c r="D281" s="24"/>
      <c r="E281" s="25">
        <v>731615.02</v>
      </c>
      <c r="F281" s="25"/>
      <c r="G281" s="25"/>
      <c r="H281" s="25"/>
      <c r="I281" s="25"/>
      <c r="J281" s="25"/>
      <c r="K281" s="25"/>
      <c r="L281" s="26"/>
      <c r="M281" s="25"/>
      <c r="N281" s="25"/>
      <c r="O281" s="27"/>
      <c r="P281" s="25"/>
      <c r="Q281" s="25"/>
      <c r="R281" s="25"/>
      <c r="S281" s="25"/>
    </row>
    <row r="282" spans="1:19" hidden="1" x14ac:dyDescent="0.25">
      <c r="A282" s="21">
        <v>255</v>
      </c>
      <c r="B282" s="22" t="s">
        <v>1104</v>
      </c>
      <c r="C282" s="23">
        <f t="shared" si="27"/>
        <v>1620654.41</v>
      </c>
      <c r="D282" s="29"/>
      <c r="E282" s="25"/>
      <c r="F282" s="25"/>
      <c r="G282" s="25"/>
      <c r="H282" s="25"/>
      <c r="I282" s="25"/>
      <c r="J282" s="25"/>
      <c r="K282" s="25"/>
      <c r="L282" s="26"/>
      <c r="M282" s="25"/>
      <c r="N282" s="25" t="s">
        <v>56</v>
      </c>
      <c r="O282" s="27">
        <v>1620654.41</v>
      </c>
      <c r="P282" s="25"/>
      <c r="Q282" s="25"/>
      <c r="R282" s="25"/>
      <c r="S282" s="25"/>
    </row>
    <row r="283" spans="1:19" hidden="1" x14ac:dyDescent="0.25">
      <c r="A283" s="21">
        <v>256</v>
      </c>
      <c r="B283" s="28" t="s">
        <v>324</v>
      </c>
      <c r="C283" s="23">
        <f t="shared" si="27"/>
        <v>703930.11</v>
      </c>
      <c r="D283" s="29"/>
      <c r="E283" s="30">
        <v>703930.11</v>
      </c>
      <c r="F283" s="30"/>
      <c r="G283" s="30"/>
      <c r="H283" s="30"/>
      <c r="I283" s="30"/>
      <c r="J283" s="30"/>
      <c r="K283" s="30"/>
      <c r="L283" s="31"/>
      <c r="M283" s="30"/>
      <c r="N283" s="30"/>
      <c r="O283" s="32"/>
      <c r="P283" s="30"/>
      <c r="Q283" s="32"/>
      <c r="R283" s="30"/>
      <c r="S283" s="30"/>
    </row>
    <row r="284" spans="1:19" hidden="1" x14ac:dyDescent="0.25">
      <c r="A284" s="21">
        <v>257</v>
      </c>
      <c r="B284" s="28" t="s">
        <v>325</v>
      </c>
      <c r="C284" s="23">
        <f t="shared" si="27"/>
        <v>428497.52</v>
      </c>
      <c r="D284" s="29"/>
      <c r="E284" s="30">
        <v>428497.52</v>
      </c>
      <c r="F284" s="30"/>
      <c r="G284" s="30"/>
      <c r="H284" s="30"/>
      <c r="I284" s="30"/>
      <c r="J284" s="30"/>
      <c r="K284" s="30"/>
      <c r="L284" s="31"/>
      <c r="M284" s="30"/>
      <c r="N284" s="30"/>
      <c r="O284" s="32"/>
      <c r="P284" s="30"/>
      <c r="Q284" s="32"/>
      <c r="R284" s="30"/>
      <c r="S284" s="30"/>
    </row>
    <row r="285" spans="1:19" hidden="1" x14ac:dyDescent="0.25">
      <c r="A285" s="21">
        <v>258</v>
      </c>
      <c r="B285" s="28" t="s">
        <v>326</v>
      </c>
      <c r="C285" s="23">
        <f t="shared" si="27"/>
        <v>100107.51</v>
      </c>
      <c r="D285" s="29"/>
      <c r="E285" s="30">
        <v>100107.51</v>
      </c>
      <c r="F285" s="30"/>
      <c r="G285" s="30"/>
      <c r="H285" s="30"/>
      <c r="I285" s="30"/>
      <c r="J285" s="30"/>
      <c r="K285" s="30"/>
      <c r="L285" s="31"/>
      <c r="M285" s="30"/>
      <c r="N285" s="30"/>
      <c r="O285" s="32"/>
      <c r="P285" s="30"/>
      <c r="Q285" s="32"/>
      <c r="R285" s="30"/>
      <c r="S285" s="30"/>
    </row>
    <row r="286" spans="1:19" hidden="1" x14ac:dyDescent="0.25">
      <c r="A286" s="21">
        <v>259</v>
      </c>
      <c r="B286" s="28" t="s">
        <v>328</v>
      </c>
      <c r="C286" s="23">
        <f t="shared" si="27"/>
        <v>351513.26</v>
      </c>
      <c r="D286" s="29"/>
      <c r="E286" s="30">
        <v>351513.26</v>
      </c>
      <c r="F286" s="30"/>
      <c r="G286" s="30"/>
      <c r="H286" s="30"/>
      <c r="I286" s="30"/>
      <c r="J286" s="30"/>
      <c r="K286" s="30"/>
      <c r="L286" s="31"/>
      <c r="M286" s="30"/>
      <c r="N286" s="30"/>
      <c r="O286" s="32"/>
      <c r="P286" s="30"/>
      <c r="Q286" s="32"/>
      <c r="R286" s="30"/>
      <c r="S286" s="30"/>
    </row>
    <row r="287" spans="1:19" hidden="1" x14ac:dyDescent="0.25">
      <c r="A287" s="21">
        <v>260</v>
      </c>
      <c r="B287" s="28" t="s">
        <v>329</v>
      </c>
      <c r="C287" s="23">
        <f t="shared" si="27"/>
        <v>79879.06</v>
      </c>
      <c r="D287" s="29"/>
      <c r="E287" s="30">
        <v>79879.06</v>
      </c>
      <c r="F287" s="30"/>
      <c r="G287" s="30"/>
      <c r="H287" s="30"/>
      <c r="I287" s="30"/>
      <c r="J287" s="30"/>
      <c r="K287" s="30"/>
      <c r="L287" s="31"/>
      <c r="M287" s="30"/>
      <c r="N287" s="30"/>
      <c r="O287" s="32"/>
      <c r="P287" s="30"/>
      <c r="Q287" s="32"/>
      <c r="R287" s="30"/>
      <c r="S287" s="30"/>
    </row>
    <row r="288" spans="1:19" hidden="1" x14ac:dyDescent="0.25">
      <c r="A288" s="21">
        <v>261</v>
      </c>
      <c r="B288" s="28" t="s">
        <v>330</v>
      </c>
      <c r="C288" s="23">
        <f t="shared" si="27"/>
        <v>380387.95</v>
      </c>
      <c r="D288" s="29"/>
      <c r="E288" s="30">
        <v>380387.95</v>
      </c>
      <c r="F288" s="30"/>
      <c r="G288" s="30"/>
      <c r="H288" s="30"/>
      <c r="I288" s="30"/>
      <c r="J288" s="30"/>
      <c r="K288" s="30"/>
      <c r="L288" s="31"/>
      <c r="M288" s="30"/>
      <c r="N288" s="30"/>
      <c r="O288" s="32"/>
      <c r="P288" s="30"/>
      <c r="Q288" s="32"/>
      <c r="R288" s="30"/>
      <c r="S288" s="30"/>
    </row>
    <row r="289" spans="1:19" hidden="1" x14ac:dyDescent="0.25">
      <c r="A289" s="21">
        <v>262</v>
      </c>
      <c r="B289" s="28" t="s">
        <v>331</v>
      </c>
      <c r="C289" s="23">
        <f t="shared" si="27"/>
        <v>99243.64</v>
      </c>
      <c r="D289" s="29"/>
      <c r="E289" s="30">
        <v>99243.64</v>
      </c>
      <c r="F289" s="30"/>
      <c r="G289" s="30"/>
      <c r="H289" s="30"/>
      <c r="I289" s="30"/>
      <c r="J289" s="30"/>
      <c r="K289" s="30"/>
      <c r="L289" s="31"/>
      <c r="M289" s="30"/>
      <c r="N289" s="30"/>
      <c r="O289" s="32"/>
      <c r="P289" s="30"/>
      <c r="Q289" s="32"/>
      <c r="R289" s="30"/>
      <c r="S289" s="30"/>
    </row>
    <row r="290" spans="1:19" hidden="1" x14ac:dyDescent="0.25">
      <c r="A290" s="21">
        <v>263</v>
      </c>
      <c r="B290" s="28" t="s">
        <v>332</v>
      </c>
      <c r="C290" s="23">
        <f t="shared" si="27"/>
        <v>81803.27</v>
      </c>
      <c r="D290" s="29"/>
      <c r="E290" s="30">
        <v>81803.27</v>
      </c>
      <c r="F290" s="30"/>
      <c r="G290" s="30"/>
      <c r="H290" s="30"/>
      <c r="I290" s="30"/>
      <c r="J290" s="30"/>
      <c r="K290" s="30"/>
      <c r="L290" s="31"/>
      <c r="M290" s="30"/>
      <c r="N290" s="30"/>
      <c r="O290" s="32"/>
      <c r="P290" s="30"/>
      <c r="Q290" s="32"/>
      <c r="R290" s="30"/>
      <c r="S290" s="30"/>
    </row>
    <row r="291" spans="1:19" hidden="1" x14ac:dyDescent="0.25">
      <c r="A291" s="21">
        <v>264</v>
      </c>
      <c r="B291" s="28" t="s">
        <v>333</v>
      </c>
      <c r="C291" s="23">
        <f t="shared" si="27"/>
        <v>177516.09</v>
      </c>
      <c r="D291" s="29"/>
      <c r="E291" s="30">
        <v>177516.09</v>
      </c>
      <c r="F291" s="30"/>
      <c r="G291" s="30"/>
      <c r="H291" s="30"/>
      <c r="I291" s="30"/>
      <c r="J291" s="30"/>
      <c r="K291" s="30"/>
      <c r="L291" s="31"/>
      <c r="M291" s="30"/>
      <c r="N291" s="30"/>
      <c r="O291" s="32"/>
      <c r="P291" s="30"/>
      <c r="Q291" s="32"/>
      <c r="R291" s="30"/>
      <c r="S291" s="30"/>
    </row>
    <row r="292" spans="1:19" hidden="1" x14ac:dyDescent="0.25">
      <c r="A292" s="21">
        <v>265</v>
      </c>
      <c r="B292" s="28" t="s">
        <v>334</v>
      </c>
      <c r="C292" s="23">
        <f t="shared" si="27"/>
        <v>265132.39</v>
      </c>
      <c r="D292" s="29"/>
      <c r="E292" s="30">
        <v>265132.39</v>
      </c>
      <c r="F292" s="30"/>
      <c r="G292" s="30"/>
      <c r="H292" s="30"/>
      <c r="I292" s="30"/>
      <c r="J292" s="30"/>
      <c r="K292" s="30"/>
      <c r="L292" s="31"/>
      <c r="M292" s="30"/>
      <c r="N292" s="30"/>
      <c r="O292" s="32"/>
      <c r="P292" s="30"/>
      <c r="Q292" s="32"/>
      <c r="R292" s="30"/>
      <c r="S292" s="30"/>
    </row>
    <row r="293" spans="1:19" hidden="1" x14ac:dyDescent="0.25">
      <c r="A293" s="21">
        <v>266</v>
      </c>
      <c r="B293" s="28" t="s">
        <v>335</v>
      </c>
      <c r="C293" s="23">
        <f t="shared" si="27"/>
        <v>295258.09000000003</v>
      </c>
      <c r="D293" s="29"/>
      <c r="E293" s="30">
        <v>295258.09000000003</v>
      </c>
      <c r="F293" s="30"/>
      <c r="G293" s="30"/>
      <c r="H293" s="30"/>
      <c r="I293" s="30"/>
      <c r="J293" s="30"/>
      <c r="K293" s="30"/>
      <c r="L293" s="31"/>
      <c r="M293" s="30"/>
      <c r="N293" s="30"/>
      <c r="O293" s="32"/>
      <c r="P293" s="30"/>
      <c r="Q293" s="32"/>
      <c r="R293" s="30"/>
      <c r="S293" s="30"/>
    </row>
    <row r="294" spans="1:19" hidden="1" x14ac:dyDescent="0.25">
      <c r="A294" s="21">
        <v>267</v>
      </c>
      <c r="B294" s="28" t="s">
        <v>336</v>
      </c>
      <c r="C294" s="23">
        <f t="shared" si="27"/>
        <v>156814.1</v>
      </c>
      <c r="D294" s="29"/>
      <c r="E294" s="30">
        <v>156814.1</v>
      </c>
      <c r="F294" s="30"/>
      <c r="G294" s="30"/>
      <c r="H294" s="30"/>
      <c r="I294" s="30"/>
      <c r="J294" s="30"/>
      <c r="K294" s="30"/>
      <c r="L294" s="31"/>
      <c r="M294" s="30"/>
      <c r="N294" s="30"/>
      <c r="O294" s="32"/>
      <c r="P294" s="30"/>
      <c r="Q294" s="32"/>
      <c r="R294" s="30"/>
      <c r="S294" s="30"/>
    </row>
    <row r="295" spans="1:19" hidden="1" x14ac:dyDescent="0.25">
      <c r="A295" s="21">
        <v>268</v>
      </c>
      <c r="B295" s="28" t="s">
        <v>337</v>
      </c>
      <c r="C295" s="23">
        <f t="shared" si="27"/>
        <v>311239.3</v>
      </c>
      <c r="D295" s="29"/>
      <c r="E295" s="30">
        <v>311239.3</v>
      </c>
      <c r="F295" s="30"/>
      <c r="G295" s="30"/>
      <c r="H295" s="30"/>
      <c r="I295" s="30"/>
      <c r="J295" s="30"/>
      <c r="K295" s="30"/>
      <c r="L295" s="31"/>
      <c r="M295" s="30"/>
      <c r="N295" s="30"/>
      <c r="O295" s="32"/>
      <c r="P295" s="30"/>
      <c r="Q295" s="32"/>
      <c r="R295" s="30"/>
      <c r="S295" s="30"/>
    </row>
    <row r="296" spans="1:19" hidden="1" x14ac:dyDescent="0.25">
      <c r="A296" s="162" t="s">
        <v>1211</v>
      </c>
      <c r="B296" s="163"/>
      <c r="C296" s="12">
        <f>ROUND(SUM(D296+E296+F296+G296+H296+I296+J296+K296+M296+O296+P296+Q296+S296+R296),2)</f>
        <v>5783591.7199999997</v>
      </c>
      <c r="D296" s="118">
        <f t="shared" ref="D296:S296" si="28">ROUND(SUM(D281:D295),2)</f>
        <v>0</v>
      </c>
      <c r="E296" s="118">
        <f t="shared" si="28"/>
        <v>4162937.31</v>
      </c>
      <c r="F296" s="118">
        <f t="shared" si="28"/>
        <v>0</v>
      </c>
      <c r="G296" s="118">
        <f t="shared" si="28"/>
        <v>0</v>
      </c>
      <c r="H296" s="118">
        <f t="shared" si="28"/>
        <v>0</v>
      </c>
      <c r="I296" s="118">
        <f t="shared" si="28"/>
        <v>0</v>
      </c>
      <c r="J296" s="118">
        <f t="shared" si="28"/>
        <v>0</v>
      </c>
      <c r="K296" s="118">
        <f t="shared" si="28"/>
        <v>0</v>
      </c>
      <c r="L296" s="118">
        <f t="shared" si="28"/>
        <v>0</v>
      </c>
      <c r="M296" s="118">
        <f t="shared" si="28"/>
        <v>0</v>
      </c>
      <c r="N296" s="118">
        <f t="shared" si="28"/>
        <v>0</v>
      </c>
      <c r="O296" s="118">
        <f t="shared" si="28"/>
        <v>1620654.41</v>
      </c>
      <c r="P296" s="118">
        <f t="shared" si="28"/>
        <v>0</v>
      </c>
      <c r="Q296" s="118">
        <f t="shared" si="28"/>
        <v>0</v>
      </c>
      <c r="R296" s="118">
        <f t="shared" si="28"/>
        <v>0</v>
      </c>
      <c r="S296" s="118">
        <f t="shared" si="28"/>
        <v>0</v>
      </c>
    </row>
    <row r="297" spans="1:19" ht="15.75" hidden="1" x14ac:dyDescent="0.25">
      <c r="A297" s="127" t="s">
        <v>338</v>
      </c>
      <c r="B297" s="128"/>
      <c r="C297" s="131"/>
      <c r="D297" s="30"/>
      <c r="E297" s="37"/>
      <c r="F297" s="37"/>
      <c r="G297" s="37"/>
      <c r="H297" s="37"/>
      <c r="I297" s="37"/>
      <c r="J297" s="37"/>
      <c r="K297" s="37"/>
      <c r="L297" s="9"/>
      <c r="M297" s="37"/>
      <c r="N297" s="38"/>
      <c r="O297" s="37"/>
      <c r="P297" s="37"/>
      <c r="Q297" s="37"/>
      <c r="R297" s="37"/>
      <c r="S297" s="37"/>
    </row>
    <row r="298" spans="1:19" hidden="1" x14ac:dyDescent="0.25">
      <c r="A298" s="21">
        <v>269</v>
      </c>
      <c r="B298" s="22" t="s">
        <v>339</v>
      </c>
      <c r="C298" s="111">
        <f t="shared" ref="C298:C336" si="29">ROUND(SUM(D298+E298+F298+G298+H298+I298+J298+K298+M298+O298+P298+Q298+R298+S298),2)</f>
        <v>106987.33</v>
      </c>
      <c r="D298" s="24"/>
      <c r="E298" s="25">
        <v>106987.33</v>
      </c>
      <c r="F298" s="25"/>
      <c r="G298" s="25"/>
      <c r="H298" s="25"/>
      <c r="I298" s="25"/>
      <c r="J298" s="25"/>
      <c r="K298" s="25"/>
      <c r="L298" s="26"/>
      <c r="M298" s="25"/>
      <c r="N298" s="25"/>
      <c r="O298" s="27"/>
      <c r="P298" s="25"/>
      <c r="Q298" s="25"/>
      <c r="R298" s="25"/>
      <c r="S298" s="25"/>
    </row>
    <row r="299" spans="1:19" hidden="1" x14ac:dyDescent="0.25">
      <c r="A299" s="21">
        <v>270</v>
      </c>
      <c r="B299" s="22" t="s">
        <v>340</v>
      </c>
      <c r="C299" s="111">
        <f t="shared" si="29"/>
        <v>84745.65</v>
      </c>
      <c r="D299" s="24"/>
      <c r="E299" s="25">
        <v>84745.65</v>
      </c>
      <c r="F299" s="25"/>
      <c r="G299" s="25"/>
      <c r="H299" s="25"/>
      <c r="I299" s="25"/>
      <c r="J299" s="25"/>
      <c r="K299" s="25"/>
      <c r="L299" s="26"/>
      <c r="M299" s="25"/>
      <c r="N299" s="25"/>
      <c r="O299" s="27"/>
      <c r="P299" s="25"/>
      <c r="Q299" s="25"/>
      <c r="R299" s="25"/>
      <c r="S299" s="25"/>
    </row>
    <row r="300" spans="1:19" hidden="1" x14ac:dyDescent="0.25">
      <c r="A300" s="21">
        <v>271</v>
      </c>
      <c r="B300" s="22" t="s">
        <v>341</v>
      </c>
      <c r="C300" s="111">
        <f t="shared" si="29"/>
        <v>78595.100000000006</v>
      </c>
      <c r="D300" s="24"/>
      <c r="E300" s="25">
        <v>78595.100000000006</v>
      </c>
      <c r="F300" s="25"/>
      <c r="G300" s="25"/>
      <c r="H300" s="25"/>
      <c r="I300" s="25"/>
      <c r="J300" s="25"/>
      <c r="K300" s="25"/>
      <c r="L300" s="26"/>
      <c r="M300" s="25"/>
      <c r="N300" s="25"/>
      <c r="O300" s="27"/>
      <c r="P300" s="25"/>
      <c r="Q300" s="25"/>
      <c r="R300" s="25"/>
      <c r="S300" s="25"/>
    </row>
    <row r="301" spans="1:19" hidden="1" x14ac:dyDescent="0.25">
      <c r="A301" s="21">
        <v>272</v>
      </c>
      <c r="B301" s="22" t="s">
        <v>342</v>
      </c>
      <c r="C301" s="111">
        <f t="shared" si="29"/>
        <v>71583.539999999994</v>
      </c>
      <c r="D301" s="24"/>
      <c r="E301" s="25">
        <v>71583.539999999994</v>
      </c>
      <c r="F301" s="25"/>
      <c r="G301" s="25"/>
      <c r="H301" s="25"/>
      <c r="I301" s="25"/>
      <c r="J301" s="25"/>
      <c r="K301" s="25"/>
      <c r="L301" s="26"/>
      <c r="M301" s="25"/>
      <c r="N301" s="25"/>
      <c r="O301" s="27"/>
      <c r="P301" s="25"/>
      <c r="Q301" s="25"/>
      <c r="R301" s="25"/>
      <c r="S301" s="25"/>
    </row>
    <row r="302" spans="1:19" hidden="1" x14ac:dyDescent="0.25">
      <c r="A302" s="21">
        <v>273</v>
      </c>
      <c r="B302" s="22" t="s">
        <v>343</v>
      </c>
      <c r="C302" s="111">
        <f t="shared" si="29"/>
        <v>78912.039999999994</v>
      </c>
      <c r="D302" s="24"/>
      <c r="E302" s="25">
        <v>78912.039999999994</v>
      </c>
      <c r="F302" s="25"/>
      <c r="G302" s="25"/>
      <c r="H302" s="25"/>
      <c r="I302" s="25"/>
      <c r="J302" s="25"/>
      <c r="K302" s="25"/>
      <c r="L302" s="26"/>
      <c r="M302" s="25"/>
      <c r="N302" s="25"/>
      <c r="O302" s="27"/>
      <c r="P302" s="25"/>
      <c r="Q302" s="25"/>
      <c r="R302" s="25"/>
      <c r="S302" s="25"/>
    </row>
    <row r="303" spans="1:19" hidden="1" x14ac:dyDescent="0.25">
      <c r="A303" s="21">
        <v>274</v>
      </c>
      <c r="B303" s="22" t="s">
        <v>344</v>
      </c>
      <c r="C303" s="111">
        <f t="shared" si="29"/>
        <v>79028.59</v>
      </c>
      <c r="D303" s="24"/>
      <c r="E303" s="25">
        <v>79028.59</v>
      </c>
      <c r="F303" s="25"/>
      <c r="G303" s="25"/>
      <c r="H303" s="25"/>
      <c r="I303" s="25"/>
      <c r="J303" s="25"/>
      <c r="K303" s="25"/>
      <c r="L303" s="26"/>
      <c r="M303" s="25"/>
      <c r="N303" s="25"/>
      <c r="O303" s="27"/>
      <c r="P303" s="25"/>
      <c r="Q303" s="25"/>
      <c r="R303" s="25"/>
      <c r="S303" s="25"/>
    </row>
    <row r="304" spans="1:19" hidden="1" x14ac:dyDescent="0.25">
      <c r="A304" s="21">
        <v>275</v>
      </c>
      <c r="B304" s="22" t="s">
        <v>345</v>
      </c>
      <c r="C304" s="111">
        <f t="shared" si="29"/>
        <v>79175.600000000006</v>
      </c>
      <c r="D304" s="24"/>
      <c r="E304" s="25">
        <v>79175.600000000006</v>
      </c>
      <c r="F304" s="25"/>
      <c r="G304" s="25"/>
      <c r="H304" s="25"/>
      <c r="I304" s="25"/>
      <c r="J304" s="25"/>
      <c r="K304" s="25"/>
      <c r="L304" s="26"/>
      <c r="M304" s="25"/>
      <c r="N304" s="25"/>
      <c r="O304" s="27"/>
      <c r="P304" s="25"/>
      <c r="Q304" s="25"/>
      <c r="R304" s="25"/>
      <c r="S304" s="25"/>
    </row>
    <row r="305" spans="1:19" hidden="1" x14ac:dyDescent="0.25">
      <c r="A305" s="21">
        <v>276</v>
      </c>
      <c r="B305" s="22" t="s">
        <v>346</v>
      </c>
      <c r="C305" s="111">
        <f t="shared" si="29"/>
        <v>87151.99</v>
      </c>
      <c r="D305" s="24"/>
      <c r="E305" s="25">
        <v>87151.99</v>
      </c>
      <c r="F305" s="25"/>
      <c r="G305" s="25"/>
      <c r="H305" s="25"/>
      <c r="I305" s="25"/>
      <c r="J305" s="25"/>
      <c r="K305" s="25"/>
      <c r="L305" s="26"/>
      <c r="M305" s="25"/>
      <c r="N305" s="25"/>
      <c r="O305" s="27"/>
      <c r="P305" s="25"/>
      <c r="Q305" s="25"/>
      <c r="R305" s="25"/>
      <c r="S305" s="25"/>
    </row>
    <row r="306" spans="1:19" hidden="1" x14ac:dyDescent="0.25">
      <c r="A306" s="21">
        <v>277</v>
      </c>
      <c r="B306" s="22" t="s">
        <v>347</v>
      </c>
      <c r="C306" s="111">
        <f t="shared" si="29"/>
        <v>109162.18</v>
      </c>
      <c r="D306" s="24"/>
      <c r="E306" s="25">
        <v>109162.18</v>
      </c>
      <c r="F306" s="25"/>
      <c r="G306" s="25"/>
      <c r="H306" s="25"/>
      <c r="I306" s="25"/>
      <c r="J306" s="25"/>
      <c r="K306" s="25"/>
      <c r="L306" s="26"/>
      <c r="M306" s="25"/>
      <c r="N306" s="25"/>
      <c r="O306" s="27"/>
      <c r="P306" s="25"/>
      <c r="Q306" s="25"/>
      <c r="R306" s="25"/>
      <c r="S306" s="25"/>
    </row>
    <row r="307" spans="1:19" hidden="1" x14ac:dyDescent="0.25">
      <c r="A307" s="21">
        <v>278</v>
      </c>
      <c r="B307" s="22" t="s">
        <v>348</v>
      </c>
      <c r="C307" s="111">
        <f t="shared" si="29"/>
        <v>109126.57</v>
      </c>
      <c r="D307" s="24"/>
      <c r="E307" s="25">
        <v>109126.57</v>
      </c>
      <c r="F307" s="25"/>
      <c r="G307" s="25"/>
      <c r="H307" s="25"/>
      <c r="I307" s="25"/>
      <c r="J307" s="25"/>
      <c r="K307" s="25"/>
      <c r="L307" s="26"/>
      <c r="M307" s="25"/>
      <c r="N307" s="25"/>
      <c r="O307" s="27"/>
      <c r="P307" s="25"/>
      <c r="Q307" s="25"/>
      <c r="R307" s="25"/>
      <c r="S307" s="25"/>
    </row>
    <row r="308" spans="1:19" hidden="1" x14ac:dyDescent="0.25">
      <c r="A308" s="21">
        <v>279</v>
      </c>
      <c r="B308" s="22" t="s">
        <v>349</v>
      </c>
      <c r="C308" s="111">
        <f t="shared" si="29"/>
        <v>109130</v>
      </c>
      <c r="D308" s="24"/>
      <c r="E308" s="25">
        <v>109130</v>
      </c>
      <c r="F308" s="25"/>
      <c r="G308" s="25"/>
      <c r="H308" s="25"/>
      <c r="I308" s="25"/>
      <c r="J308" s="25"/>
      <c r="K308" s="25"/>
      <c r="L308" s="26"/>
      <c r="M308" s="25"/>
      <c r="N308" s="25"/>
      <c r="O308" s="27"/>
      <c r="P308" s="25"/>
      <c r="Q308" s="25"/>
      <c r="R308" s="25"/>
      <c r="S308" s="25"/>
    </row>
    <row r="309" spans="1:19" hidden="1" x14ac:dyDescent="0.25">
      <c r="A309" s="21">
        <v>280</v>
      </c>
      <c r="B309" s="22" t="s">
        <v>350</v>
      </c>
      <c r="C309" s="111">
        <f t="shared" si="29"/>
        <v>314513.43</v>
      </c>
      <c r="D309" s="24"/>
      <c r="E309" s="25">
        <v>314513.43</v>
      </c>
      <c r="F309" s="25"/>
      <c r="G309" s="25"/>
      <c r="H309" s="25"/>
      <c r="I309" s="25"/>
      <c r="J309" s="25"/>
      <c r="K309" s="25"/>
      <c r="L309" s="26"/>
      <c r="M309" s="25"/>
      <c r="N309" s="25"/>
      <c r="O309" s="27"/>
      <c r="P309" s="25"/>
      <c r="Q309" s="25"/>
      <c r="R309" s="25"/>
      <c r="S309" s="25"/>
    </row>
    <row r="310" spans="1:19" hidden="1" x14ac:dyDescent="0.25">
      <c r="A310" s="21">
        <v>281</v>
      </c>
      <c r="B310" s="22" t="s">
        <v>351</v>
      </c>
      <c r="C310" s="111">
        <f t="shared" si="29"/>
        <v>106619.05</v>
      </c>
      <c r="D310" s="24"/>
      <c r="E310" s="25">
        <v>106619.05</v>
      </c>
      <c r="F310" s="25"/>
      <c r="G310" s="25"/>
      <c r="H310" s="25"/>
      <c r="I310" s="25"/>
      <c r="J310" s="25"/>
      <c r="K310" s="25"/>
      <c r="L310" s="26"/>
      <c r="M310" s="25"/>
      <c r="N310" s="25"/>
      <c r="O310" s="27"/>
      <c r="P310" s="25"/>
      <c r="Q310" s="25"/>
      <c r="R310" s="25"/>
      <c r="S310" s="25"/>
    </row>
    <row r="311" spans="1:19" hidden="1" x14ac:dyDescent="0.25">
      <c r="A311" s="21">
        <v>282</v>
      </c>
      <c r="B311" s="22" t="s">
        <v>352</v>
      </c>
      <c r="C311" s="111">
        <f t="shared" si="29"/>
        <v>359703.16</v>
      </c>
      <c r="D311" s="24"/>
      <c r="E311" s="25">
        <v>359703.16</v>
      </c>
      <c r="F311" s="25"/>
      <c r="G311" s="25"/>
      <c r="H311" s="25"/>
      <c r="I311" s="25"/>
      <c r="J311" s="25"/>
      <c r="K311" s="25"/>
      <c r="L311" s="26"/>
      <c r="M311" s="25"/>
      <c r="N311" s="25"/>
      <c r="O311" s="27"/>
      <c r="P311" s="25"/>
      <c r="Q311" s="25"/>
      <c r="R311" s="25"/>
      <c r="S311" s="25"/>
    </row>
    <row r="312" spans="1:19" hidden="1" x14ac:dyDescent="0.25">
      <c r="A312" s="21">
        <v>283</v>
      </c>
      <c r="B312" s="22" t="s">
        <v>353</v>
      </c>
      <c r="C312" s="111">
        <f t="shared" si="29"/>
        <v>128926.8</v>
      </c>
      <c r="D312" s="24"/>
      <c r="E312" s="25">
        <v>128926.8</v>
      </c>
      <c r="F312" s="25"/>
      <c r="G312" s="25"/>
      <c r="H312" s="25"/>
      <c r="I312" s="25"/>
      <c r="J312" s="25"/>
      <c r="K312" s="25"/>
      <c r="L312" s="26"/>
      <c r="M312" s="25"/>
      <c r="N312" s="25"/>
      <c r="O312" s="27"/>
      <c r="P312" s="25"/>
      <c r="Q312" s="25"/>
      <c r="R312" s="25"/>
      <c r="S312" s="25"/>
    </row>
    <row r="313" spans="1:19" hidden="1" x14ac:dyDescent="0.25">
      <c r="A313" s="21">
        <v>284</v>
      </c>
      <c r="B313" s="22" t="s">
        <v>354</v>
      </c>
      <c r="C313" s="111">
        <f t="shared" si="29"/>
        <v>224084.44</v>
      </c>
      <c r="D313" s="24"/>
      <c r="E313" s="25">
        <v>224084.44</v>
      </c>
      <c r="F313" s="25"/>
      <c r="G313" s="25"/>
      <c r="H313" s="25"/>
      <c r="I313" s="25"/>
      <c r="J313" s="25"/>
      <c r="K313" s="25"/>
      <c r="L313" s="26"/>
      <c r="M313" s="25"/>
      <c r="N313" s="25"/>
      <c r="O313" s="27"/>
      <c r="P313" s="25"/>
      <c r="Q313" s="25"/>
      <c r="R313" s="25"/>
      <c r="S313" s="25"/>
    </row>
    <row r="314" spans="1:19" hidden="1" x14ac:dyDescent="0.25">
      <c r="A314" s="21">
        <v>285</v>
      </c>
      <c r="B314" s="22" t="s">
        <v>355</v>
      </c>
      <c r="C314" s="111">
        <f t="shared" si="29"/>
        <v>188658.29</v>
      </c>
      <c r="D314" s="24"/>
      <c r="E314" s="25">
        <v>188658.29</v>
      </c>
      <c r="F314" s="25"/>
      <c r="G314" s="25"/>
      <c r="H314" s="25"/>
      <c r="I314" s="25"/>
      <c r="J314" s="25"/>
      <c r="K314" s="25"/>
      <c r="L314" s="26"/>
      <c r="M314" s="25"/>
      <c r="N314" s="25"/>
      <c r="O314" s="27"/>
      <c r="P314" s="25"/>
      <c r="Q314" s="25"/>
      <c r="R314" s="25"/>
      <c r="S314" s="25"/>
    </row>
    <row r="315" spans="1:19" hidden="1" x14ac:dyDescent="0.25">
      <c r="A315" s="21">
        <v>286</v>
      </c>
      <c r="B315" s="22" t="s">
        <v>356</v>
      </c>
      <c r="C315" s="111">
        <f t="shared" si="29"/>
        <v>421772.27</v>
      </c>
      <c r="D315" s="24"/>
      <c r="E315" s="25">
        <v>421772.27</v>
      </c>
      <c r="F315" s="25"/>
      <c r="G315" s="25"/>
      <c r="H315" s="25"/>
      <c r="I315" s="25"/>
      <c r="J315" s="25"/>
      <c r="K315" s="25"/>
      <c r="L315" s="26"/>
      <c r="M315" s="25"/>
      <c r="N315" s="25"/>
      <c r="O315" s="27"/>
      <c r="P315" s="25"/>
      <c r="Q315" s="25"/>
      <c r="R315" s="25"/>
      <c r="S315" s="25"/>
    </row>
    <row r="316" spans="1:19" hidden="1" x14ac:dyDescent="0.25">
      <c r="A316" s="21">
        <v>287</v>
      </c>
      <c r="B316" s="22" t="s">
        <v>357</v>
      </c>
      <c r="C316" s="111">
        <f t="shared" si="29"/>
        <v>288898.43</v>
      </c>
      <c r="D316" s="24"/>
      <c r="E316" s="25">
        <v>288898.43</v>
      </c>
      <c r="F316" s="25"/>
      <c r="G316" s="25"/>
      <c r="H316" s="25"/>
      <c r="I316" s="25"/>
      <c r="J316" s="25"/>
      <c r="K316" s="25"/>
      <c r="L316" s="26"/>
      <c r="M316" s="25"/>
      <c r="N316" s="25"/>
      <c r="O316" s="27"/>
      <c r="P316" s="25"/>
      <c r="Q316" s="25"/>
      <c r="R316" s="25"/>
      <c r="S316" s="25"/>
    </row>
    <row r="317" spans="1:19" hidden="1" x14ac:dyDescent="0.25">
      <c r="A317" s="21">
        <v>288</v>
      </c>
      <c r="B317" s="22" t="s">
        <v>358</v>
      </c>
      <c r="C317" s="111">
        <f t="shared" si="29"/>
        <v>314513.43</v>
      </c>
      <c r="D317" s="24"/>
      <c r="E317" s="25">
        <v>314513.43</v>
      </c>
      <c r="F317" s="25"/>
      <c r="G317" s="25"/>
      <c r="H317" s="25"/>
      <c r="I317" s="25"/>
      <c r="J317" s="25"/>
      <c r="K317" s="25"/>
      <c r="L317" s="26"/>
      <c r="M317" s="25"/>
      <c r="N317" s="25"/>
      <c r="O317" s="27"/>
      <c r="P317" s="25"/>
      <c r="Q317" s="25"/>
      <c r="R317" s="25"/>
      <c r="S317" s="25"/>
    </row>
    <row r="318" spans="1:19" hidden="1" x14ac:dyDescent="0.25">
      <c r="A318" s="21">
        <v>289</v>
      </c>
      <c r="B318" s="22" t="s">
        <v>359</v>
      </c>
      <c r="C318" s="111">
        <f t="shared" si="29"/>
        <v>191323.72</v>
      </c>
      <c r="D318" s="24"/>
      <c r="E318" s="25">
        <v>191323.72</v>
      </c>
      <c r="F318" s="25"/>
      <c r="G318" s="25"/>
      <c r="H318" s="25"/>
      <c r="I318" s="25"/>
      <c r="J318" s="25"/>
      <c r="K318" s="25"/>
      <c r="L318" s="26"/>
      <c r="M318" s="25"/>
      <c r="N318" s="25"/>
      <c r="O318" s="27"/>
      <c r="P318" s="25"/>
      <c r="Q318" s="25"/>
      <c r="R318" s="25"/>
      <c r="S318" s="25"/>
    </row>
    <row r="319" spans="1:19" hidden="1" x14ac:dyDescent="0.25">
      <c r="A319" s="21">
        <v>290</v>
      </c>
      <c r="B319" s="22" t="s">
        <v>360</v>
      </c>
      <c r="C319" s="111">
        <f t="shared" si="29"/>
        <v>78967.710000000006</v>
      </c>
      <c r="D319" s="24"/>
      <c r="E319" s="25">
        <v>78967.710000000006</v>
      </c>
      <c r="F319" s="25"/>
      <c r="G319" s="25"/>
      <c r="H319" s="25"/>
      <c r="I319" s="25"/>
      <c r="J319" s="25"/>
      <c r="K319" s="25"/>
      <c r="L319" s="26"/>
      <c r="M319" s="25"/>
      <c r="N319" s="25"/>
      <c r="O319" s="27"/>
      <c r="P319" s="25"/>
      <c r="Q319" s="25"/>
      <c r="R319" s="25"/>
      <c r="S319" s="25"/>
    </row>
    <row r="320" spans="1:19" hidden="1" x14ac:dyDescent="0.25">
      <c r="A320" s="21">
        <v>291</v>
      </c>
      <c r="B320" s="22" t="s">
        <v>361</v>
      </c>
      <c r="C320" s="111">
        <f t="shared" si="29"/>
        <v>245489.83</v>
      </c>
      <c r="D320" s="24"/>
      <c r="E320" s="25">
        <v>245489.83</v>
      </c>
      <c r="F320" s="25"/>
      <c r="G320" s="25"/>
      <c r="H320" s="25"/>
      <c r="I320" s="25"/>
      <c r="J320" s="25"/>
      <c r="K320" s="25"/>
      <c r="L320" s="26"/>
      <c r="M320" s="25"/>
      <c r="N320" s="25"/>
      <c r="O320" s="27"/>
      <c r="P320" s="25"/>
      <c r="Q320" s="25"/>
      <c r="R320" s="25"/>
      <c r="S320" s="25"/>
    </row>
    <row r="321" spans="1:19" hidden="1" x14ac:dyDescent="0.25">
      <c r="A321" s="21">
        <v>292</v>
      </c>
      <c r="B321" s="22" t="s">
        <v>362</v>
      </c>
      <c r="C321" s="111">
        <f t="shared" si="29"/>
        <v>387277.94</v>
      </c>
      <c r="D321" s="24"/>
      <c r="E321" s="25">
        <v>387277.94</v>
      </c>
      <c r="F321" s="25"/>
      <c r="G321" s="25"/>
      <c r="H321" s="25"/>
      <c r="I321" s="25"/>
      <c r="J321" s="25"/>
      <c r="K321" s="25"/>
      <c r="L321" s="26"/>
      <c r="M321" s="25"/>
      <c r="N321" s="25"/>
      <c r="O321" s="27"/>
      <c r="P321" s="25"/>
      <c r="Q321" s="25"/>
      <c r="R321" s="25"/>
      <c r="S321" s="25"/>
    </row>
    <row r="322" spans="1:19" hidden="1" x14ac:dyDescent="0.25">
      <c r="A322" s="21">
        <v>293</v>
      </c>
      <c r="B322" s="22" t="s">
        <v>363</v>
      </c>
      <c r="C322" s="111">
        <f t="shared" si="29"/>
        <v>192107.3</v>
      </c>
      <c r="D322" s="24"/>
      <c r="E322" s="25">
        <v>192107.3</v>
      </c>
      <c r="F322" s="25"/>
      <c r="G322" s="25"/>
      <c r="H322" s="25"/>
      <c r="I322" s="25"/>
      <c r="J322" s="25"/>
      <c r="K322" s="25"/>
      <c r="L322" s="26"/>
      <c r="M322" s="25"/>
      <c r="N322" s="25"/>
      <c r="O322" s="27"/>
      <c r="P322" s="25"/>
      <c r="Q322" s="25"/>
      <c r="R322" s="25"/>
      <c r="S322" s="25"/>
    </row>
    <row r="323" spans="1:19" hidden="1" x14ac:dyDescent="0.25">
      <c r="A323" s="21">
        <v>294</v>
      </c>
      <c r="B323" s="22" t="s">
        <v>364</v>
      </c>
      <c r="C323" s="111">
        <f t="shared" si="29"/>
        <v>745188.24</v>
      </c>
      <c r="D323" s="29">
        <v>1777.3</v>
      </c>
      <c r="E323" s="25">
        <v>104092.86</v>
      </c>
      <c r="F323" s="25"/>
      <c r="G323" s="25"/>
      <c r="H323" s="25"/>
      <c r="I323" s="25"/>
      <c r="J323" s="25">
        <v>639318.07999999996</v>
      </c>
      <c r="K323" s="25"/>
      <c r="L323" s="26"/>
      <c r="M323" s="25"/>
      <c r="N323" s="25"/>
      <c r="O323" s="27"/>
      <c r="P323" s="25"/>
      <c r="Q323" s="25"/>
      <c r="R323" s="25"/>
      <c r="S323" s="25"/>
    </row>
    <row r="324" spans="1:19" hidden="1" x14ac:dyDescent="0.25">
      <c r="A324" s="21">
        <v>295</v>
      </c>
      <c r="B324" s="22" t="s">
        <v>365</v>
      </c>
      <c r="C324" s="111">
        <f t="shared" si="29"/>
        <v>319933.34000000003</v>
      </c>
      <c r="D324" s="24"/>
      <c r="E324" s="25">
        <v>319933.34000000003</v>
      </c>
      <c r="F324" s="25"/>
      <c r="G324" s="25"/>
      <c r="H324" s="25"/>
      <c r="I324" s="25"/>
      <c r="J324" s="25"/>
      <c r="K324" s="25"/>
      <c r="L324" s="26"/>
      <c r="M324" s="25"/>
      <c r="N324" s="25"/>
      <c r="O324" s="27"/>
      <c r="P324" s="25"/>
      <c r="Q324" s="25"/>
      <c r="R324" s="25"/>
      <c r="S324" s="25"/>
    </row>
    <row r="325" spans="1:19" hidden="1" x14ac:dyDescent="0.25">
      <c r="A325" s="21">
        <v>296</v>
      </c>
      <c r="B325" s="22" t="s">
        <v>366</v>
      </c>
      <c r="C325" s="111">
        <f t="shared" si="29"/>
        <v>156373.21</v>
      </c>
      <c r="D325" s="24"/>
      <c r="E325" s="25">
        <v>156373.21</v>
      </c>
      <c r="F325" s="25"/>
      <c r="G325" s="25"/>
      <c r="H325" s="25"/>
      <c r="I325" s="25"/>
      <c r="J325" s="25"/>
      <c r="K325" s="25"/>
      <c r="L325" s="26"/>
      <c r="M325" s="25"/>
      <c r="N325" s="25"/>
      <c r="O325" s="27"/>
      <c r="P325" s="25"/>
      <c r="Q325" s="25"/>
      <c r="R325" s="25"/>
      <c r="S325" s="25"/>
    </row>
    <row r="326" spans="1:19" hidden="1" x14ac:dyDescent="0.25">
      <c r="A326" s="21">
        <v>297</v>
      </c>
      <c r="B326" s="22" t="s">
        <v>367</v>
      </c>
      <c r="C326" s="111">
        <f t="shared" si="29"/>
        <v>72647.58</v>
      </c>
      <c r="D326" s="24"/>
      <c r="E326" s="25">
        <v>72647.58</v>
      </c>
      <c r="F326" s="25"/>
      <c r="G326" s="25"/>
      <c r="H326" s="25"/>
      <c r="I326" s="25"/>
      <c r="J326" s="25"/>
      <c r="K326" s="25"/>
      <c r="L326" s="26"/>
      <c r="M326" s="25"/>
      <c r="N326" s="25"/>
      <c r="O326" s="27"/>
      <c r="P326" s="25"/>
      <c r="Q326" s="25"/>
      <c r="R326" s="25"/>
      <c r="S326" s="25"/>
    </row>
    <row r="327" spans="1:19" hidden="1" x14ac:dyDescent="0.25">
      <c r="A327" s="21">
        <v>298</v>
      </c>
      <c r="B327" s="22" t="s">
        <v>368</v>
      </c>
      <c r="C327" s="111">
        <f t="shared" si="29"/>
        <v>199442.52</v>
      </c>
      <c r="D327" s="24"/>
      <c r="E327" s="25">
        <v>199442.52</v>
      </c>
      <c r="F327" s="25"/>
      <c r="G327" s="25"/>
      <c r="H327" s="25"/>
      <c r="I327" s="25"/>
      <c r="J327" s="25"/>
      <c r="K327" s="25"/>
      <c r="L327" s="26"/>
      <c r="M327" s="25"/>
      <c r="N327" s="25"/>
      <c r="O327" s="27"/>
      <c r="P327" s="25"/>
      <c r="Q327" s="25"/>
      <c r="R327" s="25"/>
      <c r="S327" s="25"/>
    </row>
    <row r="328" spans="1:19" hidden="1" x14ac:dyDescent="0.25">
      <c r="A328" s="21">
        <v>299</v>
      </c>
      <c r="B328" s="22" t="s">
        <v>369</v>
      </c>
      <c r="C328" s="111">
        <f t="shared" si="29"/>
        <v>133753.73000000001</v>
      </c>
      <c r="D328" s="24"/>
      <c r="E328" s="25">
        <v>133753.73000000001</v>
      </c>
      <c r="F328" s="25"/>
      <c r="G328" s="25"/>
      <c r="H328" s="25"/>
      <c r="I328" s="25"/>
      <c r="J328" s="25"/>
      <c r="K328" s="25"/>
      <c r="L328" s="26"/>
      <c r="M328" s="25"/>
      <c r="N328" s="25"/>
      <c r="O328" s="27"/>
      <c r="P328" s="25"/>
      <c r="Q328" s="25"/>
      <c r="R328" s="25"/>
      <c r="S328" s="25"/>
    </row>
    <row r="329" spans="1:19" hidden="1" x14ac:dyDescent="0.25">
      <c r="A329" s="21">
        <v>300</v>
      </c>
      <c r="B329" s="22" t="s">
        <v>370</v>
      </c>
      <c r="C329" s="111">
        <f t="shared" si="29"/>
        <v>13676796.560000001</v>
      </c>
      <c r="D329" s="29">
        <v>37363.449999999997</v>
      </c>
      <c r="E329" s="25">
        <v>199344.39</v>
      </c>
      <c r="F329" s="25"/>
      <c r="G329" s="25"/>
      <c r="H329" s="25"/>
      <c r="I329" s="25"/>
      <c r="J329" s="25"/>
      <c r="K329" s="25"/>
      <c r="L329" s="26"/>
      <c r="M329" s="25"/>
      <c r="N329" s="25"/>
      <c r="O329" s="27"/>
      <c r="P329" s="25"/>
      <c r="Q329" s="25"/>
      <c r="R329" s="25">
        <v>13440088.720000001</v>
      </c>
      <c r="S329" s="25"/>
    </row>
    <row r="330" spans="1:19" hidden="1" x14ac:dyDescent="0.25">
      <c r="A330" s="21">
        <v>301</v>
      </c>
      <c r="B330" s="22" t="s">
        <v>149</v>
      </c>
      <c r="C330" s="111">
        <f t="shared" si="29"/>
        <v>12670865.07</v>
      </c>
      <c r="D330" s="29">
        <v>34571.68</v>
      </c>
      <c r="E330" s="25">
        <v>200436.96</v>
      </c>
      <c r="F330" s="25"/>
      <c r="G330" s="25"/>
      <c r="H330" s="25"/>
      <c r="I330" s="25"/>
      <c r="J330" s="25"/>
      <c r="K330" s="25"/>
      <c r="L330" s="26"/>
      <c r="M330" s="25"/>
      <c r="N330" s="25"/>
      <c r="O330" s="27"/>
      <c r="P330" s="25"/>
      <c r="Q330" s="25"/>
      <c r="R330" s="25">
        <v>12435856.43</v>
      </c>
      <c r="S330" s="25"/>
    </row>
    <row r="331" spans="1:19" hidden="1" x14ac:dyDescent="0.25">
      <c r="A331" s="21">
        <v>302</v>
      </c>
      <c r="B331" s="22" t="s">
        <v>1161</v>
      </c>
      <c r="C331" s="111">
        <f t="shared" si="29"/>
        <v>1675274.41</v>
      </c>
      <c r="D331" s="29"/>
      <c r="E331" s="25"/>
      <c r="F331" s="25"/>
      <c r="G331" s="25">
        <v>1675274.41</v>
      </c>
      <c r="H331" s="25"/>
      <c r="I331" s="25"/>
      <c r="J331" s="25"/>
      <c r="K331" s="25"/>
      <c r="L331" s="26"/>
      <c r="M331" s="25"/>
      <c r="N331" s="25"/>
      <c r="O331" s="27"/>
      <c r="P331" s="25"/>
      <c r="Q331" s="25"/>
      <c r="R331" s="25"/>
      <c r="S331" s="25"/>
    </row>
    <row r="332" spans="1:19" hidden="1" x14ac:dyDescent="0.25">
      <c r="A332" s="21">
        <v>303</v>
      </c>
      <c r="B332" s="28" t="s">
        <v>371</v>
      </c>
      <c r="C332" s="111">
        <f t="shared" si="29"/>
        <v>94084.82</v>
      </c>
      <c r="D332" s="29"/>
      <c r="E332" s="30">
        <v>94084.82</v>
      </c>
      <c r="F332" s="30"/>
      <c r="G332" s="30"/>
      <c r="H332" s="30"/>
      <c r="I332" s="30"/>
      <c r="J332" s="30"/>
      <c r="K332" s="30"/>
      <c r="L332" s="31"/>
      <c r="M332" s="30"/>
      <c r="N332" s="30"/>
      <c r="O332" s="32"/>
      <c r="P332" s="30"/>
      <c r="Q332" s="32"/>
      <c r="R332" s="30"/>
      <c r="S332" s="30"/>
    </row>
    <row r="333" spans="1:19" hidden="1" x14ac:dyDescent="0.25">
      <c r="A333" s="21">
        <v>304</v>
      </c>
      <c r="B333" s="33" t="s">
        <v>373</v>
      </c>
      <c r="C333" s="111">
        <f t="shared" si="29"/>
        <v>24201.360000000001</v>
      </c>
      <c r="D333" s="29"/>
      <c r="E333" s="30">
        <v>24201.360000000001</v>
      </c>
      <c r="F333" s="30"/>
      <c r="G333" s="30"/>
      <c r="H333" s="30"/>
      <c r="I333" s="30"/>
      <c r="J333" s="30"/>
      <c r="K333" s="30"/>
      <c r="L333" s="31"/>
      <c r="M333" s="32"/>
      <c r="N333" s="30"/>
      <c r="O333" s="32"/>
      <c r="P333" s="30"/>
      <c r="Q333" s="32"/>
      <c r="R333" s="30"/>
      <c r="S333" s="30"/>
    </row>
    <row r="334" spans="1:19" hidden="1" x14ac:dyDescent="0.25">
      <c r="A334" s="21">
        <v>305</v>
      </c>
      <c r="B334" s="33" t="s">
        <v>374</v>
      </c>
      <c r="C334" s="111">
        <f t="shared" si="29"/>
        <v>3337160.12</v>
      </c>
      <c r="D334" s="29">
        <f>ROUND((F334+G334+H334+I334+J334+K334+M334+O334+P334+Q334+R334+S334)*0.0214,2)</f>
        <v>67070.490000000005</v>
      </c>
      <c r="E334" s="30">
        <v>135954.6</v>
      </c>
      <c r="F334" s="30">
        <v>433387.48</v>
      </c>
      <c r="G334" s="30"/>
      <c r="H334" s="30"/>
      <c r="I334" s="30"/>
      <c r="J334" s="30"/>
      <c r="K334" s="30"/>
      <c r="L334" s="31"/>
      <c r="M334" s="30"/>
      <c r="N334" s="30" t="s">
        <v>116</v>
      </c>
      <c r="O334" s="32">
        <v>2700747.55</v>
      </c>
      <c r="P334" s="30"/>
      <c r="Q334" s="30"/>
      <c r="R334" s="30"/>
      <c r="S334" s="30"/>
    </row>
    <row r="335" spans="1:19" hidden="1" x14ac:dyDescent="0.25">
      <c r="A335" s="21">
        <v>306</v>
      </c>
      <c r="B335" s="33" t="s">
        <v>375</v>
      </c>
      <c r="C335" s="111">
        <f t="shared" si="29"/>
        <v>488332.4</v>
      </c>
      <c r="D335" s="29">
        <v>1262.98</v>
      </c>
      <c r="E335" s="30">
        <v>32761.25</v>
      </c>
      <c r="F335" s="30">
        <v>454308.17</v>
      </c>
      <c r="G335" s="30"/>
      <c r="H335" s="30"/>
      <c r="I335" s="30"/>
      <c r="J335" s="30"/>
      <c r="K335" s="30"/>
      <c r="L335" s="31"/>
      <c r="M335" s="30"/>
      <c r="N335" s="30"/>
      <c r="O335" s="32"/>
      <c r="P335" s="30"/>
      <c r="Q335" s="30"/>
      <c r="R335" s="30"/>
      <c r="S335" s="30"/>
    </row>
    <row r="336" spans="1:19" hidden="1" x14ac:dyDescent="0.25">
      <c r="A336" s="21">
        <v>307</v>
      </c>
      <c r="B336" s="33" t="s">
        <v>376</v>
      </c>
      <c r="C336" s="111">
        <f t="shared" si="29"/>
        <v>2905588.58</v>
      </c>
      <c r="D336" s="29">
        <v>7777.85</v>
      </c>
      <c r="E336" s="30">
        <v>100023.77</v>
      </c>
      <c r="F336" s="30"/>
      <c r="G336" s="30"/>
      <c r="H336" s="30"/>
      <c r="I336" s="30"/>
      <c r="J336" s="30"/>
      <c r="K336" s="30"/>
      <c r="L336" s="31"/>
      <c r="M336" s="30"/>
      <c r="N336" s="30"/>
      <c r="O336" s="32"/>
      <c r="P336" s="30"/>
      <c r="Q336" s="30"/>
      <c r="R336" s="30">
        <v>2797786.96</v>
      </c>
      <c r="S336" s="30"/>
    </row>
    <row r="337" spans="1:19" hidden="1" x14ac:dyDescent="0.25">
      <c r="A337" s="21">
        <v>308</v>
      </c>
      <c r="B337" s="103" t="s">
        <v>1128</v>
      </c>
      <c r="C337" s="111">
        <f>ROUND(SUM(D337+E337+F337+G337+H337+I337+J337+K337+M337+O337+P337+Q337+R337+S337),2)</f>
        <v>542609.53</v>
      </c>
      <c r="D337" s="29"/>
      <c r="E337" s="30"/>
      <c r="F337" s="30"/>
      <c r="G337" s="30"/>
      <c r="H337" s="30">
        <v>271304.77</v>
      </c>
      <c r="I337" s="30">
        <v>271304.76</v>
      </c>
      <c r="J337" s="30"/>
      <c r="K337" s="30"/>
      <c r="L337" s="31"/>
      <c r="M337" s="30"/>
      <c r="N337" s="30"/>
      <c r="O337" s="32"/>
      <c r="P337" s="30"/>
      <c r="Q337" s="30"/>
      <c r="R337" s="30"/>
      <c r="S337" s="30"/>
    </row>
    <row r="338" spans="1:19" hidden="1" x14ac:dyDescent="0.25">
      <c r="A338" s="158" t="s">
        <v>377</v>
      </c>
      <c r="B338" s="159"/>
      <c r="C338" s="12">
        <f>ROUND(SUM(E338+F338+G338+H338+I338+J338+K338+M338+O338+P338+Q338+S338+D338+R338),2)</f>
        <v>41478705.859999999</v>
      </c>
      <c r="D338" s="118">
        <f t="shared" ref="D338:M338" si="30">ROUND(SUM(D298:D337),2)</f>
        <v>149823.75</v>
      </c>
      <c r="E338" s="118">
        <f t="shared" si="30"/>
        <v>6209504.7800000003</v>
      </c>
      <c r="F338" s="118">
        <f t="shared" si="30"/>
        <v>887695.65</v>
      </c>
      <c r="G338" s="118">
        <f t="shared" si="30"/>
        <v>1675274.41</v>
      </c>
      <c r="H338" s="118">
        <f t="shared" si="30"/>
        <v>271304.77</v>
      </c>
      <c r="I338" s="118">
        <f t="shared" si="30"/>
        <v>271304.76</v>
      </c>
      <c r="J338" s="118">
        <f t="shared" si="30"/>
        <v>639318.07999999996</v>
      </c>
      <c r="K338" s="118">
        <f t="shared" si="30"/>
        <v>0</v>
      </c>
      <c r="L338" s="118">
        <f t="shared" si="30"/>
        <v>0</v>
      </c>
      <c r="M338" s="118">
        <f t="shared" si="30"/>
        <v>0</v>
      </c>
      <c r="N338" s="118" t="s">
        <v>19</v>
      </c>
      <c r="O338" s="118">
        <f>ROUND(SUM(O298:O337),2)</f>
        <v>2700747.55</v>
      </c>
      <c r="P338" s="118">
        <f>ROUND(SUM(P298:P337),2)</f>
        <v>0</v>
      </c>
      <c r="Q338" s="118">
        <f>ROUND(SUM(Q298:Q337),2)</f>
        <v>0</v>
      </c>
      <c r="R338" s="118">
        <f>ROUND(SUM(R298:R337),2)</f>
        <v>28673732.109999999</v>
      </c>
      <c r="S338" s="118">
        <f>ROUND(SUM(S298:S337),2)</f>
        <v>0</v>
      </c>
    </row>
    <row r="339" spans="1:19" ht="15.75" hidden="1" x14ac:dyDescent="0.25">
      <c r="A339" s="127" t="s">
        <v>1207</v>
      </c>
      <c r="B339" s="128"/>
      <c r="C339" s="131"/>
      <c r="D339" s="16"/>
      <c r="E339" s="37"/>
      <c r="F339" s="37"/>
      <c r="G339" s="37"/>
      <c r="H339" s="37"/>
      <c r="I339" s="37"/>
      <c r="J339" s="37"/>
      <c r="K339" s="37"/>
      <c r="L339" s="9"/>
      <c r="M339" s="37"/>
      <c r="N339" s="38"/>
      <c r="O339" s="37"/>
      <c r="P339" s="37"/>
      <c r="Q339" s="37"/>
      <c r="R339" s="37"/>
      <c r="S339" s="37"/>
    </row>
    <row r="340" spans="1:19" hidden="1" x14ac:dyDescent="0.25">
      <c r="A340" s="50">
        <v>309</v>
      </c>
      <c r="B340" s="28" t="s">
        <v>379</v>
      </c>
      <c r="C340" s="23">
        <f t="shared" ref="C340:C341" si="31">ROUND(SUM(D340+E340+F340+G340+H340+I340+J340+K340+M340+O340+P340+Q340+R340+S340),2)</f>
        <v>226434.05</v>
      </c>
      <c r="D340" s="29"/>
      <c r="E340" s="30">
        <v>226434.05</v>
      </c>
      <c r="F340" s="30"/>
      <c r="G340" s="30"/>
      <c r="H340" s="30"/>
      <c r="I340" s="30"/>
      <c r="J340" s="30"/>
      <c r="K340" s="30"/>
      <c r="L340" s="31"/>
      <c r="M340" s="30"/>
      <c r="N340" s="30"/>
      <c r="O340" s="32"/>
      <c r="P340" s="30"/>
      <c r="Q340" s="32"/>
      <c r="R340" s="30"/>
      <c r="S340" s="30"/>
    </row>
    <row r="341" spans="1:19" hidden="1" x14ac:dyDescent="0.25">
      <c r="A341" s="164" t="s">
        <v>1212</v>
      </c>
      <c r="B341" s="165"/>
      <c r="C341" s="12">
        <f t="shared" si="31"/>
        <v>226434.05</v>
      </c>
      <c r="D341" s="118">
        <f t="shared" ref="D341:S341" si="32">ROUND(SUM(D340:D340),2)</f>
        <v>0</v>
      </c>
      <c r="E341" s="118">
        <f t="shared" si="32"/>
        <v>226434.05</v>
      </c>
      <c r="F341" s="118">
        <f t="shared" si="32"/>
        <v>0</v>
      </c>
      <c r="G341" s="118">
        <f t="shared" si="32"/>
        <v>0</v>
      </c>
      <c r="H341" s="118">
        <f t="shared" si="32"/>
        <v>0</v>
      </c>
      <c r="I341" s="118">
        <f t="shared" si="32"/>
        <v>0</v>
      </c>
      <c r="J341" s="118">
        <f t="shared" si="32"/>
        <v>0</v>
      </c>
      <c r="K341" s="118">
        <f t="shared" si="32"/>
        <v>0</v>
      </c>
      <c r="L341" s="118">
        <f t="shared" si="32"/>
        <v>0</v>
      </c>
      <c r="M341" s="118">
        <f t="shared" si="32"/>
        <v>0</v>
      </c>
      <c r="N341" s="118">
        <f t="shared" si="32"/>
        <v>0</v>
      </c>
      <c r="O341" s="118">
        <f t="shared" si="32"/>
        <v>0</v>
      </c>
      <c r="P341" s="118">
        <f t="shared" si="32"/>
        <v>0</v>
      </c>
      <c r="Q341" s="118">
        <f t="shared" si="32"/>
        <v>0</v>
      </c>
      <c r="R341" s="118">
        <f t="shared" si="32"/>
        <v>0</v>
      </c>
      <c r="S341" s="118">
        <f t="shared" si="32"/>
        <v>0</v>
      </c>
    </row>
    <row r="342" spans="1:19" ht="15.75" hidden="1" x14ac:dyDescent="0.25">
      <c r="A342" s="166" t="s">
        <v>380</v>
      </c>
      <c r="B342" s="166"/>
      <c r="C342" s="167"/>
      <c r="D342" s="48"/>
      <c r="E342" s="37"/>
      <c r="F342" s="37"/>
      <c r="G342" s="37"/>
      <c r="H342" s="37"/>
      <c r="I342" s="37"/>
      <c r="J342" s="37"/>
      <c r="K342" s="37"/>
      <c r="L342" s="14"/>
      <c r="M342" s="37"/>
      <c r="N342" s="118"/>
      <c r="O342" s="37"/>
      <c r="P342" s="37"/>
      <c r="Q342" s="37"/>
      <c r="R342" s="37"/>
      <c r="S342" s="37"/>
    </row>
    <row r="343" spans="1:19" hidden="1" x14ac:dyDescent="0.25">
      <c r="A343" s="21">
        <v>310</v>
      </c>
      <c r="B343" s="22" t="s">
        <v>381</v>
      </c>
      <c r="C343" s="23">
        <f t="shared" ref="C343:C358" si="33">ROUND(SUM(D343+E343+F343+G343+H343+I343+J343+K343+M343+O343+P343+Q343+R343+S343),2)</f>
        <v>305467.09999999998</v>
      </c>
      <c r="D343" s="24"/>
      <c r="E343" s="25">
        <v>305467.09999999998</v>
      </c>
      <c r="F343" s="25"/>
      <c r="G343" s="25"/>
      <c r="H343" s="25"/>
      <c r="I343" s="25"/>
      <c r="J343" s="25"/>
      <c r="K343" s="25"/>
      <c r="L343" s="26"/>
      <c r="M343" s="25"/>
      <c r="N343" s="25"/>
      <c r="O343" s="27"/>
      <c r="P343" s="25"/>
      <c r="Q343" s="25"/>
      <c r="R343" s="25"/>
      <c r="S343" s="25"/>
    </row>
    <row r="344" spans="1:19" hidden="1" x14ac:dyDescent="0.25">
      <c r="A344" s="21">
        <v>311</v>
      </c>
      <c r="B344" s="28" t="s">
        <v>382</v>
      </c>
      <c r="C344" s="111">
        <f t="shared" si="33"/>
        <v>155922.74</v>
      </c>
      <c r="D344" s="29"/>
      <c r="E344" s="30">
        <v>155922.74</v>
      </c>
      <c r="F344" s="30"/>
      <c r="G344" s="30"/>
      <c r="H344" s="30"/>
      <c r="I344" s="30"/>
      <c r="J344" s="30"/>
      <c r="K344" s="30"/>
      <c r="L344" s="31"/>
      <c r="M344" s="30"/>
      <c r="N344" s="30"/>
      <c r="O344" s="32"/>
      <c r="P344" s="30"/>
      <c r="Q344" s="32"/>
      <c r="R344" s="30"/>
      <c r="S344" s="30"/>
    </row>
    <row r="345" spans="1:19" hidden="1" x14ac:dyDescent="0.25">
      <c r="A345" s="21">
        <v>312</v>
      </c>
      <c r="B345" s="28" t="s">
        <v>383</v>
      </c>
      <c r="C345" s="111">
        <f t="shared" si="33"/>
        <v>215194.56</v>
      </c>
      <c r="D345" s="29"/>
      <c r="E345" s="30">
        <v>215194.56</v>
      </c>
      <c r="F345" s="30"/>
      <c r="G345" s="30"/>
      <c r="H345" s="30"/>
      <c r="I345" s="30"/>
      <c r="J345" s="30"/>
      <c r="K345" s="30"/>
      <c r="L345" s="31"/>
      <c r="M345" s="30"/>
      <c r="N345" s="30"/>
      <c r="O345" s="32"/>
      <c r="P345" s="30"/>
      <c r="Q345" s="32"/>
      <c r="R345" s="30"/>
      <c r="S345" s="30"/>
    </row>
    <row r="346" spans="1:19" hidden="1" x14ac:dyDescent="0.25">
      <c r="A346" s="21">
        <v>313</v>
      </c>
      <c r="B346" s="33" t="s">
        <v>384</v>
      </c>
      <c r="C346" s="111">
        <f t="shared" si="33"/>
        <v>281791.03999999998</v>
      </c>
      <c r="D346" s="29"/>
      <c r="E346" s="30">
        <v>281791.03999999998</v>
      </c>
      <c r="F346" s="32"/>
      <c r="G346" s="30"/>
      <c r="H346" s="32"/>
      <c r="I346" s="32"/>
      <c r="J346" s="32"/>
      <c r="K346" s="30"/>
      <c r="L346" s="31"/>
      <c r="M346" s="30"/>
      <c r="N346" s="30"/>
      <c r="O346" s="32"/>
      <c r="P346" s="30"/>
      <c r="Q346" s="32"/>
      <c r="R346" s="30"/>
      <c r="S346" s="30"/>
    </row>
    <row r="347" spans="1:19" hidden="1" x14ac:dyDescent="0.25">
      <c r="A347" s="21">
        <v>314</v>
      </c>
      <c r="B347" s="33" t="s">
        <v>385</v>
      </c>
      <c r="C347" s="111">
        <f t="shared" si="33"/>
        <v>77120.759999999995</v>
      </c>
      <c r="D347" s="29"/>
      <c r="E347" s="30">
        <v>77120.759999999995</v>
      </c>
      <c r="F347" s="30"/>
      <c r="G347" s="30"/>
      <c r="H347" s="30"/>
      <c r="I347" s="30"/>
      <c r="J347" s="30"/>
      <c r="K347" s="30"/>
      <c r="L347" s="31"/>
      <c r="M347" s="30"/>
      <c r="N347" s="30"/>
      <c r="O347" s="32"/>
      <c r="P347" s="30"/>
      <c r="Q347" s="30"/>
      <c r="R347" s="30"/>
      <c r="S347" s="30"/>
    </row>
    <row r="348" spans="1:19" hidden="1" x14ac:dyDescent="0.25">
      <c r="A348" s="21">
        <v>315</v>
      </c>
      <c r="B348" s="33" t="s">
        <v>386</v>
      </c>
      <c r="C348" s="111">
        <f t="shared" si="33"/>
        <v>165038.64000000001</v>
      </c>
      <c r="D348" s="29"/>
      <c r="E348" s="30">
        <v>165038.64000000001</v>
      </c>
      <c r="F348" s="30"/>
      <c r="G348" s="30"/>
      <c r="H348" s="30"/>
      <c r="I348" s="30"/>
      <c r="J348" s="30"/>
      <c r="K348" s="30"/>
      <c r="L348" s="31"/>
      <c r="M348" s="30"/>
      <c r="N348" s="30"/>
      <c r="O348" s="32"/>
      <c r="P348" s="30"/>
      <c r="Q348" s="30"/>
      <c r="R348" s="30"/>
      <c r="S348" s="30"/>
    </row>
    <row r="349" spans="1:19" hidden="1" x14ac:dyDescent="0.25">
      <c r="A349" s="21">
        <v>316</v>
      </c>
      <c r="B349" s="33" t="s">
        <v>387</v>
      </c>
      <c r="C349" s="111">
        <f t="shared" si="33"/>
        <v>148933.35</v>
      </c>
      <c r="D349" s="29"/>
      <c r="E349" s="30">
        <v>148933.35</v>
      </c>
      <c r="F349" s="30"/>
      <c r="G349" s="30"/>
      <c r="H349" s="30"/>
      <c r="I349" s="30"/>
      <c r="J349" s="30"/>
      <c r="K349" s="30"/>
      <c r="L349" s="31"/>
      <c r="M349" s="32"/>
      <c r="N349" s="30"/>
      <c r="O349" s="32"/>
      <c r="P349" s="30"/>
      <c r="Q349" s="32"/>
      <c r="R349" s="30"/>
      <c r="S349" s="30"/>
    </row>
    <row r="350" spans="1:19" hidden="1" x14ac:dyDescent="0.25">
      <c r="A350" s="21">
        <v>317</v>
      </c>
      <c r="B350" s="33" t="s">
        <v>388</v>
      </c>
      <c r="C350" s="111">
        <f t="shared" si="33"/>
        <v>43052.65</v>
      </c>
      <c r="D350" s="29"/>
      <c r="E350" s="30">
        <v>43052.65</v>
      </c>
      <c r="F350" s="30"/>
      <c r="G350" s="30"/>
      <c r="H350" s="30"/>
      <c r="I350" s="30"/>
      <c r="J350" s="30"/>
      <c r="K350" s="30"/>
      <c r="L350" s="31"/>
      <c r="M350" s="30"/>
      <c r="N350" s="30"/>
      <c r="O350" s="32"/>
      <c r="P350" s="30"/>
      <c r="Q350" s="30"/>
      <c r="R350" s="30"/>
      <c r="S350" s="30"/>
    </row>
    <row r="351" spans="1:19" hidden="1" x14ac:dyDescent="0.25">
      <c r="A351" s="21">
        <v>318</v>
      </c>
      <c r="B351" s="33" t="s">
        <v>389</v>
      </c>
      <c r="C351" s="111">
        <f t="shared" si="33"/>
        <v>163815.47</v>
      </c>
      <c r="D351" s="29"/>
      <c r="E351" s="30">
        <v>163815.47</v>
      </c>
      <c r="F351" s="30"/>
      <c r="G351" s="30"/>
      <c r="H351" s="30"/>
      <c r="I351" s="30"/>
      <c r="J351" s="30"/>
      <c r="K351" s="30"/>
      <c r="L351" s="31"/>
      <c r="M351" s="30"/>
      <c r="N351" s="30"/>
      <c r="O351" s="32"/>
      <c r="P351" s="30"/>
      <c r="Q351" s="30"/>
      <c r="R351" s="30"/>
      <c r="S351" s="30"/>
    </row>
    <row r="352" spans="1:19" hidden="1" x14ac:dyDescent="0.25">
      <c r="A352" s="21">
        <v>319</v>
      </c>
      <c r="B352" s="33" t="s">
        <v>390</v>
      </c>
      <c r="C352" s="111">
        <f t="shared" si="33"/>
        <v>162494.93</v>
      </c>
      <c r="D352" s="29"/>
      <c r="E352" s="30">
        <v>162494.93</v>
      </c>
      <c r="F352" s="30"/>
      <c r="G352" s="30"/>
      <c r="H352" s="30"/>
      <c r="I352" s="30"/>
      <c r="J352" s="30"/>
      <c r="K352" s="30"/>
      <c r="L352" s="31"/>
      <c r="M352" s="30"/>
      <c r="N352" s="30"/>
      <c r="O352" s="32"/>
      <c r="P352" s="30"/>
      <c r="Q352" s="30"/>
      <c r="R352" s="30"/>
      <c r="S352" s="30"/>
    </row>
    <row r="353" spans="1:19" hidden="1" x14ac:dyDescent="0.25">
      <c r="A353" s="21">
        <v>320</v>
      </c>
      <c r="B353" s="33" t="s">
        <v>59</v>
      </c>
      <c r="C353" s="111">
        <f t="shared" si="33"/>
        <v>87288.65</v>
      </c>
      <c r="D353" s="29"/>
      <c r="E353" s="30">
        <v>87288.65</v>
      </c>
      <c r="F353" s="30"/>
      <c r="G353" s="30"/>
      <c r="H353" s="30"/>
      <c r="I353" s="30"/>
      <c r="J353" s="30"/>
      <c r="K353" s="30"/>
      <c r="L353" s="31"/>
      <c r="M353" s="30"/>
      <c r="N353" s="30"/>
      <c r="O353" s="32"/>
      <c r="P353" s="30"/>
      <c r="Q353" s="30"/>
      <c r="R353" s="30"/>
      <c r="S353" s="30"/>
    </row>
    <row r="354" spans="1:19" hidden="1" x14ac:dyDescent="0.25">
      <c r="A354" s="21">
        <v>321</v>
      </c>
      <c r="B354" s="33" t="s">
        <v>391</v>
      </c>
      <c r="C354" s="111">
        <f t="shared" si="33"/>
        <v>154094.35999999999</v>
      </c>
      <c r="D354" s="29"/>
      <c r="E354" s="30">
        <v>154094.35999999999</v>
      </c>
      <c r="F354" s="30"/>
      <c r="G354" s="30"/>
      <c r="H354" s="30"/>
      <c r="I354" s="30"/>
      <c r="J354" s="30"/>
      <c r="K354" s="30"/>
      <c r="L354" s="31"/>
      <c r="M354" s="30"/>
      <c r="N354" s="30"/>
      <c r="O354" s="32"/>
      <c r="P354" s="30"/>
      <c r="Q354" s="30"/>
      <c r="R354" s="30"/>
      <c r="S354" s="30"/>
    </row>
    <row r="355" spans="1:19" hidden="1" x14ac:dyDescent="0.25">
      <c r="A355" s="21">
        <v>322</v>
      </c>
      <c r="B355" s="33" t="s">
        <v>392</v>
      </c>
      <c r="C355" s="111">
        <f t="shared" si="33"/>
        <v>303134.12</v>
      </c>
      <c r="D355" s="29"/>
      <c r="E355" s="30">
        <v>303134.12</v>
      </c>
      <c r="F355" s="32"/>
      <c r="G355" s="30"/>
      <c r="H355" s="30"/>
      <c r="I355" s="30"/>
      <c r="J355" s="30"/>
      <c r="K355" s="30"/>
      <c r="L355" s="31"/>
      <c r="M355" s="30"/>
      <c r="N355" s="40"/>
      <c r="O355" s="45"/>
      <c r="P355" s="30"/>
      <c r="Q355" s="32"/>
      <c r="R355" s="30"/>
      <c r="S355" s="30"/>
    </row>
    <row r="356" spans="1:19" hidden="1" x14ac:dyDescent="0.25">
      <c r="A356" s="21">
        <v>323</v>
      </c>
      <c r="B356" s="33" t="s">
        <v>393</v>
      </c>
      <c r="C356" s="111">
        <f t="shared" si="33"/>
        <v>161766.13</v>
      </c>
      <c r="D356" s="29"/>
      <c r="E356" s="30">
        <v>161766.13</v>
      </c>
      <c r="F356" s="32"/>
      <c r="G356" s="30"/>
      <c r="H356" s="30"/>
      <c r="I356" s="30"/>
      <c r="J356" s="30"/>
      <c r="K356" s="30"/>
      <c r="L356" s="31"/>
      <c r="M356" s="30"/>
      <c r="N356" s="40"/>
      <c r="O356" s="51"/>
      <c r="P356" s="30"/>
      <c r="Q356" s="32"/>
      <c r="R356" s="30"/>
      <c r="S356" s="30"/>
    </row>
    <row r="357" spans="1:19" hidden="1" x14ac:dyDescent="0.25">
      <c r="A357" s="21">
        <v>324</v>
      </c>
      <c r="B357" s="33" t="s">
        <v>394</v>
      </c>
      <c r="C357" s="111">
        <f t="shared" si="33"/>
        <v>352836.57</v>
      </c>
      <c r="D357" s="29"/>
      <c r="E357" s="30">
        <v>352836.57</v>
      </c>
      <c r="F357" s="32"/>
      <c r="G357" s="32"/>
      <c r="H357" s="32"/>
      <c r="I357" s="32"/>
      <c r="J357" s="32"/>
      <c r="K357" s="30"/>
      <c r="L357" s="31"/>
      <c r="M357" s="30"/>
      <c r="N357" s="30"/>
      <c r="O357" s="30"/>
      <c r="P357" s="30"/>
      <c r="Q357" s="32"/>
      <c r="R357" s="30"/>
      <c r="S357" s="30"/>
    </row>
    <row r="358" spans="1:19" hidden="1" x14ac:dyDescent="0.25">
      <c r="A358" s="21">
        <v>325</v>
      </c>
      <c r="B358" s="33" t="s">
        <v>395</v>
      </c>
      <c r="C358" s="111">
        <f t="shared" si="33"/>
        <v>197488.54</v>
      </c>
      <c r="D358" s="29"/>
      <c r="E358" s="30">
        <v>197488.54</v>
      </c>
      <c r="F358" s="32"/>
      <c r="G358" s="32"/>
      <c r="H358" s="32"/>
      <c r="I358" s="32"/>
      <c r="J358" s="32"/>
      <c r="K358" s="30"/>
      <c r="L358" s="31"/>
      <c r="M358" s="30"/>
      <c r="N358" s="30"/>
      <c r="O358" s="30"/>
      <c r="P358" s="30"/>
      <c r="Q358" s="30"/>
      <c r="R358" s="30"/>
      <c r="S358" s="30"/>
    </row>
    <row r="359" spans="1:19" hidden="1" x14ac:dyDescent="0.25">
      <c r="A359" s="158" t="s">
        <v>396</v>
      </c>
      <c r="B359" s="159"/>
      <c r="C359" s="12">
        <f>ROUND(SUM(E359+F359+G359+H359+I359+J359+K359+M359+O359+P359+Q359+S359+D359+R359),2)</f>
        <v>2975439.61</v>
      </c>
      <c r="D359" s="118">
        <f t="shared" ref="D359:S359" si="34">ROUND(SUM(D343:D358),2)</f>
        <v>0</v>
      </c>
      <c r="E359" s="87">
        <f>ROUND(SUM(E343:E358),2)</f>
        <v>2975439.61</v>
      </c>
      <c r="F359" s="118">
        <f t="shared" si="34"/>
        <v>0</v>
      </c>
      <c r="G359" s="118">
        <f t="shared" si="34"/>
        <v>0</v>
      </c>
      <c r="H359" s="118">
        <f t="shared" si="34"/>
        <v>0</v>
      </c>
      <c r="I359" s="118">
        <f t="shared" si="34"/>
        <v>0</v>
      </c>
      <c r="J359" s="118">
        <f t="shared" si="34"/>
        <v>0</v>
      </c>
      <c r="K359" s="118">
        <f t="shared" si="34"/>
        <v>0</v>
      </c>
      <c r="L359" s="118">
        <f t="shared" si="34"/>
        <v>0</v>
      </c>
      <c r="M359" s="118">
        <f t="shared" si="34"/>
        <v>0</v>
      </c>
      <c r="N359" s="118">
        <f t="shared" si="34"/>
        <v>0</v>
      </c>
      <c r="O359" s="118">
        <f t="shared" si="34"/>
        <v>0</v>
      </c>
      <c r="P359" s="118">
        <f t="shared" si="34"/>
        <v>0</v>
      </c>
      <c r="Q359" s="118">
        <f t="shared" si="34"/>
        <v>0</v>
      </c>
      <c r="R359" s="118">
        <f t="shared" si="34"/>
        <v>0</v>
      </c>
      <c r="S359" s="118">
        <f t="shared" si="34"/>
        <v>0</v>
      </c>
    </row>
    <row r="360" spans="1:19" ht="15.75" hidden="1" x14ac:dyDescent="0.25">
      <c r="A360" s="127" t="s">
        <v>397</v>
      </c>
      <c r="B360" s="128"/>
      <c r="C360" s="131"/>
      <c r="D360" s="16"/>
      <c r="E360" s="37"/>
      <c r="F360" s="37"/>
      <c r="G360" s="37"/>
      <c r="H360" s="37"/>
      <c r="I360" s="37"/>
      <c r="J360" s="37"/>
      <c r="K360" s="37"/>
      <c r="L360" s="9"/>
      <c r="M360" s="37"/>
      <c r="N360" s="38"/>
      <c r="O360" s="37"/>
      <c r="P360" s="37"/>
      <c r="Q360" s="37"/>
      <c r="R360" s="37"/>
      <c r="S360" s="37"/>
    </row>
    <row r="361" spans="1:19" hidden="1" x14ac:dyDescent="0.25">
      <c r="A361" s="21">
        <v>326</v>
      </c>
      <c r="B361" s="22" t="s">
        <v>398</v>
      </c>
      <c r="C361" s="23">
        <f t="shared" ref="C361:C380" si="35">ROUND(SUM(D361+E361+F361+G361+H361+I361+J361+K361+M361+O361+P361+Q361+R361+S361),2)</f>
        <v>314901.64</v>
      </c>
      <c r="D361" s="29"/>
      <c r="E361" s="25">
        <v>314901.64</v>
      </c>
      <c r="F361" s="25"/>
      <c r="G361" s="25"/>
      <c r="H361" s="25"/>
      <c r="I361" s="25"/>
      <c r="J361" s="25"/>
      <c r="K361" s="25"/>
      <c r="L361" s="26"/>
      <c r="M361" s="25"/>
      <c r="N361" s="25"/>
      <c r="O361" s="27"/>
      <c r="P361" s="25"/>
      <c r="Q361" s="25"/>
      <c r="R361" s="25"/>
      <c r="S361" s="25"/>
    </row>
    <row r="362" spans="1:19" hidden="1" x14ac:dyDescent="0.25">
      <c r="A362" s="21">
        <v>327</v>
      </c>
      <c r="B362" s="28" t="s">
        <v>399</v>
      </c>
      <c r="C362" s="111">
        <f t="shared" si="35"/>
        <v>5360620.34</v>
      </c>
      <c r="D362" s="29">
        <v>95589.82</v>
      </c>
      <c r="E362" s="30">
        <v>188566.12</v>
      </c>
      <c r="F362" s="30"/>
      <c r="G362" s="30"/>
      <c r="H362" s="30"/>
      <c r="I362" s="30"/>
      <c r="J362" s="30"/>
      <c r="K362" s="30"/>
      <c r="L362" s="31"/>
      <c r="M362" s="30"/>
      <c r="N362" s="30"/>
      <c r="O362" s="32"/>
      <c r="P362" s="30"/>
      <c r="Q362" s="32">
        <v>5076464.4000000004</v>
      </c>
      <c r="R362" s="30"/>
      <c r="S362" s="30"/>
    </row>
    <row r="363" spans="1:19" hidden="1" x14ac:dyDescent="0.25">
      <c r="A363" s="21">
        <v>328</v>
      </c>
      <c r="B363" s="28" t="s">
        <v>400</v>
      </c>
      <c r="C363" s="111">
        <f t="shared" si="35"/>
        <v>94630.04</v>
      </c>
      <c r="D363" s="29"/>
      <c r="E363" s="30">
        <v>94630.04</v>
      </c>
      <c r="F363" s="30"/>
      <c r="G363" s="30"/>
      <c r="H363" s="30"/>
      <c r="I363" s="30"/>
      <c r="J363" s="30"/>
      <c r="K363" s="30"/>
      <c r="L363" s="31"/>
      <c r="M363" s="30"/>
      <c r="N363" s="30"/>
      <c r="O363" s="32"/>
      <c r="P363" s="30"/>
      <c r="Q363" s="32"/>
      <c r="R363" s="30"/>
      <c r="S363" s="30"/>
    </row>
    <row r="364" spans="1:19" hidden="1" x14ac:dyDescent="0.25">
      <c r="A364" s="21">
        <v>329</v>
      </c>
      <c r="B364" s="33" t="s">
        <v>401</v>
      </c>
      <c r="C364" s="111">
        <f t="shared" si="35"/>
        <v>2224214.7799999998</v>
      </c>
      <c r="D364" s="29">
        <v>40158.06</v>
      </c>
      <c r="E364" s="30">
        <v>51392.72</v>
      </c>
      <c r="F364" s="32"/>
      <c r="G364" s="30"/>
      <c r="H364" s="32"/>
      <c r="I364" s="32"/>
      <c r="J364" s="32"/>
      <c r="K364" s="30"/>
      <c r="L364" s="31"/>
      <c r="M364" s="30"/>
      <c r="N364" s="30"/>
      <c r="O364" s="32"/>
      <c r="P364" s="30">
        <v>2132664</v>
      </c>
      <c r="Q364" s="32"/>
      <c r="R364" s="30"/>
      <c r="S364" s="30"/>
    </row>
    <row r="365" spans="1:19" hidden="1" x14ac:dyDescent="0.25">
      <c r="A365" s="21">
        <v>330</v>
      </c>
      <c r="B365" s="33" t="s">
        <v>402</v>
      </c>
      <c r="C365" s="111">
        <f t="shared" si="35"/>
        <v>2224214.7799999998</v>
      </c>
      <c r="D365" s="29">
        <v>40158.06</v>
      </c>
      <c r="E365" s="30">
        <v>51392.72</v>
      </c>
      <c r="F365" s="30"/>
      <c r="G365" s="30"/>
      <c r="H365" s="30"/>
      <c r="I365" s="30"/>
      <c r="J365" s="30"/>
      <c r="K365" s="30"/>
      <c r="L365" s="31"/>
      <c r="M365" s="30"/>
      <c r="N365" s="30"/>
      <c r="O365" s="32"/>
      <c r="P365" s="30">
        <v>2132664</v>
      </c>
      <c r="Q365" s="30"/>
      <c r="R365" s="30"/>
      <c r="S365" s="30"/>
    </row>
    <row r="366" spans="1:19" hidden="1" x14ac:dyDescent="0.25">
      <c r="A366" s="21">
        <v>331</v>
      </c>
      <c r="B366" s="33" t="s">
        <v>403</v>
      </c>
      <c r="C366" s="111">
        <f t="shared" si="35"/>
        <v>7052285.6799999997</v>
      </c>
      <c r="D366" s="29">
        <v>126889.78</v>
      </c>
      <c r="E366" s="30">
        <v>186692.7</v>
      </c>
      <c r="F366" s="30">
        <v>1248939.6000000001</v>
      </c>
      <c r="G366" s="30"/>
      <c r="H366" s="30"/>
      <c r="I366" s="30"/>
      <c r="J366" s="30"/>
      <c r="K366" s="30"/>
      <c r="L366" s="31"/>
      <c r="M366" s="32"/>
      <c r="N366" s="30"/>
      <c r="O366" s="32"/>
      <c r="P366" s="30"/>
      <c r="Q366" s="32">
        <v>5489763.5999999996</v>
      </c>
      <c r="R366" s="30"/>
      <c r="S366" s="30"/>
    </row>
    <row r="367" spans="1:19" hidden="1" x14ac:dyDescent="0.25">
      <c r="A367" s="21">
        <v>332</v>
      </c>
      <c r="B367" s="33" t="s">
        <v>404</v>
      </c>
      <c r="C367" s="111">
        <f t="shared" si="35"/>
        <v>97050.17</v>
      </c>
      <c r="D367" s="29"/>
      <c r="E367" s="30">
        <v>97050.17</v>
      </c>
      <c r="F367" s="30"/>
      <c r="G367" s="30"/>
      <c r="H367" s="30"/>
      <c r="I367" s="30"/>
      <c r="J367" s="30"/>
      <c r="K367" s="30"/>
      <c r="L367" s="31"/>
      <c r="M367" s="30"/>
      <c r="N367" s="30"/>
      <c r="O367" s="35"/>
      <c r="P367" s="30"/>
      <c r="Q367" s="34"/>
      <c r="R367" s="30"/>
      <c r="S367" s="30"/>
    </row>
    <row r="368" spans="1:19" hidden="1" x14ac:dyDescent="0.25">
      <c r="A368" s="21">
        <v>333</v>
      </c>
      <c r="B368" s="33" t="s">
        <v>405</v>
      </c>
      <c r="C368" s="111">
        <f t="shared" si="35"/>
        <v>96280.01</v>
      </c>
      <c r="D368" s="29"/>
      <c r="E368" s="30">
        <v>96280.01</v>
      </c>
      <c r="F368" s="30"/>
      <c r="G368" s="30"/>
      <c r="H368" s="30"/>
      <c r="I368" s="30"/>
      <c r="J368" s="30"/>
      <c r="K368" s="30"/>
      <c r="L368" s="31"/>
      <c r="M368" s="30"/>
      <c r="N368" s="30"/>
      <c r="O368" s="35"/>
      <c r="P368" s="30"/>
      <c r="Q368" s="34"/>
      <c r="R368" s="30"/>
      <c r="S368" s="30"/>
    </row>
    <row r="369" spans="1:19" hidden="1" x14ac:dyDescent="0.25">
      <c r="A369" s="21">
        <v>334</v>
      </c>
      <c r="B369" s="33" t="s">
        <v>406</v>
      </c>
      <c r="C369" s="111">
        <f t="shared" si="35"/>
        <v>263286.77</v>
      </c>
      <c r="D369" s="29"/>
      <c r="E369" s="30">
        <v>263286.77</v>
      </c>
      <c r="F369" s="30"/>
      <c r="G369" s="30"/>
      <c r="H369" s="30"/>
      <c r="I369" s="30"/>
      <c r="J369" s="30"/>
      <c r="K369" s="30"/>
      <c r="L369" s="31"/>
      <c r="M369" s="30"/>
      <c r="N369" s="30"/>
      <c r="O369" s="32"/>
      <c r="P369" s="30"/>
      <c r="Q369" s="30"/>
      <c r="R369" s="30"/>
      <c r="S369" s="30"/>
    </row>
    <row r="370" spans="1:19" hidden="1" x14ac:dyDescent="0.25">
      <c r="A370" s="21">
        <v>335</v>
      </c>
      <c r="B370" s="33" t="s">
        <v>407</v>
      </c>
      <c r="C370" s="111">
        <f t="shared" si="35"/>
        <v>263390.12</v>
      </c>
      <c r="D370" s="29"/>
      <c r="E370" s="30">
        <v>263390.12</v>
      </c>
      <c r="F370" s="30"/>
      <c r="G370" s="30"/>
      <c r="H370" s="30"/>
      <c r="I370" s="30"/>
      <c r="J370" s="30"/>
      <c r="K370" s="30"/>
      <c r="L370" s="31"/>
      <c r="M370" s="30"/>
      <c r="N370" s="30"/>
      <c r="O370" s="32"/>
      <c r="P370" s="30"/>
      <c r="Q370" s="30"/>
      <c r="R370" s="30"/>
      <c r="S370" s="30"/>
    </row>
    <row r="371" spans="1:19" hidden="1" x14ac:dyDescent="0.25">
      <c r="A371" s="21">
        <v>336</v>
      </c>
      <c r="B371" s="33" t="s">
        <v>408</v>
      </c>
      <c r="C371" s="111">
        <f t="shared" si="35"/>
        <v>263439.34000000003</v>
      </c>
      <c r="D371" s="29"/>
      <c r="E371" s="30">
        <v>263439.34000000003</v>
      </c>
      <c r="F371" s="30"/>
      <c r="G371" s="30"/>
      <c r="H371" s="30"/>
      <c r="I371" s="30"/>
      <c r="J371" s="30"/>
      <c r="K371" s="30"/>
      <c r="L371" s="31"/>
      <c r="M371" s="30"/>
      <c r="N371" s="30"/>
      <c r="O371" s="32"/>
      <c r="P371" s="30"/>
      <c r="Q371" s="30"/>
      <c r="R371" s="30"/>
      <c r="S371" s="30"/>
    </row>
    <row r="372" spans="1:19" hidden="1" x14ac:dyDescent="0.25">
      <c r="A372" s="21">
        <v>337</v>
      </c>
      <c r="B372" s="33" t="s">
        <v>409</v>
      </c>
      <c r="C372" s="111">
        <f t="shared" si="35"/>
        <v>226996.7</v>
      </c>
      <c r="D372" s="29"/>
      <c r="E372" s="30">
        <v>226996.7</v>
      </c>
      <c r="F372" s="30"/>
      <c r="G372" s="30"/>
      <c r="H372" s="30"/>
      <c r="I372" s="30"/>
      <c r="J372" s="30"/>
      <c r="K372" s="30"/>
      <c r="L372" s="31"/>
      <c r="M372" s="30"/>
      <c r="N372" s="30"/>
      <c r="O372" s="32"/>
      <c r="P372" s="30"/>
      <c r="Q372" s="30"/>
      <c r="R372" s="30"/>
      <c r="S372" s="30"/>
    </row>
    <row r="373" spans="1:19" hidden="1" x14ac:dyDescent="0.25">
      <c r="A373" s="21">
        <v>338</v>
      </c>
      <c r="B373" s="33" t="s">
        <v>410</v>
      </c>
      <c r="C373" s="111">
        <f t="shared" si="35"/>
        <v>184651.25</v>
      </c>
      <c r="D373" s="29"/>
      <c r="E373" s="30">
        <v>184651.25</v>
      </c>
      <c r="F373" s="30"/>
      <c r="G373" s="30"/>
      <c r="H373" s="30"/>
      <c r="I373" s="30"/>
      <c r="J373" s="30"/>
      <c r="K373" s="30"/>
      <c r="L373" s="31"/>
      <c r="M373" s="30"/>
      <c r="N373" s="30"/>
      <c r="O373" s="32"/>
      <c r="P373" s="30"/>
      <c r="Q373" s="30"/>
      <c r="R373" s="30"/>
      <c r="S373" s="30"/>
    </row>
    <row r="374" spans="1:19" hidden="1" x14ac:dyDescent="0.25">
      <c r="A374" s="21">
        <v>339</v>
      </c>
      <c r="B374" s="33" t="s">
        <v>411</v>
      </c>
      <c r="C374" s="111">
        <f t="shared" si="35"/>
        <v>409470.47</v>
      </c>
      <c r="D374" s="29"/>
      <c r="E374" s="30">
        <v>409470.47</v>
      </c>
      <c r="F374" s="30"/>
      <c r="G374" s="30"/>
      <c r="H374" s="30"/>
      <c r="I374" s="30"/>
      <c r="J374" s="30"/>
      <c r="K374" s="30"/>
      <c r="L374" s="31"/>
      <c r="M374" s="30"/>
      <c r="N374" s="30"/>
      <c r="O374" s="32"/>
      <c r="P374" s="30"/>
      <c r="Q374" s="30"/>
      <c r="R374" s="30"/>
      <c r="S374" s="30"/>
    </row>
    <row r="375" spans="1:19" hidden="1" x14ac:dyDescent="0.25">
      <c r="A375" s="21">
        <v>340</v>
      </c>
      <c r="B375" s="33" t="s">
        <v>412</v>
      </c>
      <c r="C375" s="111">
        <f t="shared" si="35"/>
        <v>484361.39</v>
      </c>
      <c r="D375" s="29"/>
      <c r="E375" s="30">
        <v>484361.39</v>
      </c>
      <c r="F375" s="30"/>
      <c r="G375" s="30"/>
      <c r="H375" s="30"/>
      <c r="I375" s="30"/>
      <c r="J375" s="30"/>
      <c r="K375" s="30"/>
      <c r="L375" s="31"/>
      <c r="M375" s="30"/>
      <c r="N375" s="30"/>
      <c r="O375" s="32"/>
      <c r="P375" s="30"/>
      <c r="Q375" s="30"/>
      <c r="R375" s="30"/>
      <c r="S375" s="30"/>
    </row>
    <row r="376" spans="1:19" hidden="1" x14ac:dyDescent="0.25">
      <c r="A376" s="21">
        <v>341</v>
      </c>
      <c r="B376" s="33" t="s">
        <v>413</v>
      </c>
      <c r="C376" s="111">
        <f t="shared" si="35"/>
        <v>573598.85</v>
      </c>
      <c r="D376" s="29"/>
      <c r="E376" s="30">
        <v>573598.85</v>
      </c>
      <c r="F376" s="30"/>
      <c r="G376" s="30"/>
      <c r="H376" s="30"/>
      <c r="I376" s="30"/>
      <c r="J376" s="30"/>
      <c r="K376" s="30"/>
      <c r="L376" s="31"/>
      <c r="M376" s="30"/>
      <c r="N376" s="30"/>
      <c r="O376" s="32"/>
      <c r="P376" s="30"/>
      <c r="Q376" s="30"/>
      <c r="R376" s="30"/>
      <c r="S376" s="30"/>
    </row>
    <row r="377" spans="1:19" hidden="1" x14ac:dyDescent="0.25">
      <c r="A377" s="21">
        <v>342</v>
      </c>
      <c r="B377" s="33" t="s">
        <v>414</v>
      </c>
      <c r="C377" s="111">
        <f t="shared" si="35"/>
        <v>646489.46</v>
      </c>
      <c r="D377" s="29"/>
      <c r="E377" s="30">
        <v>646489.46</v>
      </c>
      <c r="F377" s="35"/>
      <c r="G377" s="35"/>
      <c r="H377" s="35"/>
      <c r="I377" s="35"/>
      <c r="J377" s="35"/>
      <c r="K377" s="30"/>
      <c r="L377" s="31"/>
      <c r="M377" s="30"/>
      <c r="N377" s="30"/>
      <c r="O377" s="34"/>
      <c r="P377" s="30"/>
      <c r="Q377" s="30"/>
      <c r="R377" s="30"/>
      <c r="S377" s="30"/>
    </row>
    <row r="378" spans="1:19" hidden="1" x14ac:dyDescent="0.25">
      <c r="A378" s="21">
        <v>343</v>
      </c>
      <c r="B378" s="33" t="s">
        <v>415</v>
      </c>
      <c r="C378" s="111">
        <f t="shared" si="35"/>
        <v>426868.33</v>
      </c>
      <c r="D378" s="29"/>
      <c r="E378" s="30">
        <v>426868.33</v>
      </c>
      <c r="F378" s="30"/>
      <c r="G378" s="30"/>
      <c r="H378" s="30"/>
      <c r="I378" s="30"/>
      <c r="J378" s="30"/>
      <c r="K378" s="30"/>
      <c r="L378" s="31"/>
      <c r="M378" s="30"/>
      <c r="N378" s="30"/>
      <c r="O378" s="32"/>
      <c r="P378" s="30"/>
      <c r="Q378" s="30"/>
      <c r="R378" s="30"/>
      <c r="S378" s="30"/>
    </row>
    <row r="379" spans="1:19" hidden="1" x14ac:dyDescent="0.25">
      <c r="A379" s="21">
        <v>344</v>
      </c>
      <c r="B379" s="33" t="s">
        <v>417</v>
      </c>
      <c r="C379" s="111">
        <f t="shared" si="35"/>
        <v>304366.8</v>
      </c>
      <c r="D379" s="29"/>
      <c r="E379" s="30">
        <v>304366.8</v>
      </c>
      <c r="F379" s="34"/>
      <c r="G379" s="34"/>
      <c r="H379" s="34"/>
      <c r="I379" s="34"/>
      <c r="J379" s="34"/>
      <c r="K379" s="30"/>
      <c r="L379" s="31"/>
      <c r="M379" s="30"/>
      <c r="N379" s="30"/>
      <c r="O379" s="35"/>
      <c r="P379" s="30"/>
      <c r="Q379" s="30"/>
      <c r="R379" s="30"/>
      <c r="S379" s="30"/>
    </row>
    <row r="380" spans="1:19" hidden="1" x14ac:dyDescent="0.25">
      <c r="A380" s="21">
        <v>345</v>
      </c>
      <c r="B380" s="33" t="s">
        <v>416</v>
      </c>
      <c r="C380" s="111">
        <f t="shared" si="35"/>
        <v>10859260.07</v>
      </c>
      <c r="D380" s="29">
        <v>196537.05</v>
      </c>
      <c r="E380" s="30">
        <v>185560.21000000002</v>
      </c>
      <c r="F380" s="30"/>
      <c r="G380" s="30">
        <v>6280622.4000000004</v>
      </c>
      <c r="H380" s="30"/>
      <c r="I380" s="30"/>
      <c r="J380" s="30"/>
      <c r="K380" s="30"/>
      <c r="L380" s="31">
        <v>2</v>
      </c>
      <c r="M380" s="30">
        <v>4196540.41</v>
      </c>
      <c r="N380" s="30"/>
      <c r="O380" s="32"/>
      <c r="P380" s="30"/>
      <c r="Q380" s="35"/>
      <c r="R380" s="30"/>
      <c r="S380" s="30"/>
    </row>
    <row r="381" spans="1:19" hidden="1" x14ac:dyDescent="0.25">
      <c r="A381" s="170" t="s">
        <v>418</v>
      </c>
      <c r="B381" s="170"/>
      <c r="C381" s="12">
        <f>ROUND(SUM(E381+F381+G381+H381+I381+J381+K381+M381+O381+P381+Q381+S381+D381+R381),2)</f>
        <v>32370376.989999998</v>
      </c>
      <c r="D381" s="118">
        <f t="shared" ref="D381:S381" si="36">ROUND(SUM(D361:D380),2)</f>
        <v>499332.77</v>
      </c>
      <c r="E381" s="87">
        <f>ROUND(SUM(E361:E380),2)</f>
        <v>5313385.8099999996</v>
      </c>
      <c r="F381" s="118">
        <f t="shared" si="36"/>
        <v>1248939.6000000001</v>
      </c>
      <c r="G381" s="118">
        <f t="shared" si="36"/>
        <v>6280622.4000000004</v>
      </c>
      <c r="H381" s="118">
        <f t="shared" si="36"/>
        <v>0</v>
      </c>
      <c r="I381" s="118">
        <f t="shared" si="36"/>
        <v>0</v>
      </c>
      <c r="J381" s="118">
        <f t="shared" si="36"/>
        <v>0</v>
      </c>
      <c r="K381" s="118">
        <f t="shared" si="36"/>
        <v>0</v>
      </c>
      <c r="L381" s="14">
        <f t="shared" si="36"/>
        <v>2</v>
      </c>
      <c r="M381" s="118">
        <f t="shared" si="36"/>
        <v>4196540.41</v>
      </c>
      <c r="N381" s="118">
        <f t="shared" si="36"/>
        <v>0</v>
      </c>
      <c r="O381" s="118">
        <f t="shared" si="36"/>
        <v>0</v>
      </c>
      <c r="P381" s="118">
        <f t="shared" si="36"/>
        <v>4265328</v>
      </c>
      <c r="Q381" s="118">
        <f t="shared" si="36"/>
        <v>10566228</v>
      </c>
      <c r="R381" s="118">
        <f t="shared" si="36"/>
        <v>0</v>
      </c>
      <c r="S381" s="118">
        <f t="shared" si="36"/>
        <v>0</v>
      </c>
    </row>
    <row r="382" spans="1:19" ht="15.75" hidden="1" x14ac:dyDescent="0.25">
      <c r="A382" s="171" t="s">
        <v>419</v>
      </c>
      <c r="B382" s="172"/>
      <c r="C382" s="173"/>
      <c r="D382" s="52"/>
      <c r="E382" s="37"/>
      <c r="F382" s="37"/>
      <c r="G382" s="37"/>
      <c r="H382" s="37"/>
      <c r="I382" s="37"/>
      <c r="J382" s="37"/>
      <c r="K382" s="37"/>
      <c r="L382" s="14"/>
      <c r="M382" s="37"/>
      <c r="N382" s="118"/>
      <c r="O382" s="37"/>
      <c r="P382" s="37"/>
      <c r="Q382" s="37"/>
      <c r="R382" s="37"/>
      <c r="S382" s="37"/>
    </row>
    <row r="383" spans="1:19" hidden="1" x14ac:dyDescent="0.25">
      <c r="A383" s="53">
        <v>346</v>
      </c>
      <c r="B383" s="22" t="s">
        <v>343</v>
      </c>
      <c r="C383" s="23">
        <f>ROUND(SUM(D383+E383+F383+G383+H383+I383+J383+K383+M383+O383+Q383+S383),2)</f>
        <v>3751444.8</v>
      </c>
      <c r="D383" s="23"/>
      <c r="E383" s="23"/>
      <c r="F383" s="23">
        <v>3751444.8</v>
      </c>
      <c r="G383" s="23"/>
      <c r="H383" s="23"/>
      <c r="I383" s="104"/>
      <c r="J383" s="104"/>
      <c r="K383" s="104"/>
      <c r="L383" s="105"/>
      <c r="M383" s="104"/>
      <c r="N383" s="104"/>
      <c r="O383" s="104"/>
      <c r="P383" s="104"/>
      <c r="Q383" s="104"/>
      <c r="R383" s="104"/>
      <c r="S383" s="104"/>
    </row>
    <row r="384" spans="1:19" hidden="1" x14ac:dyDescent="0.25">
      <c r="A384" s="53">
        <v>347</v>
      </c>
      <c r="B384" s="22" t="s">
        <v>426</v>
      </c>
      <c r="C384" s="23">
        <f>ROUND(SUM(D384+E384+F384+G384+H384+I384+J384+K384+M384+O384+Q384+S384),2)</f>
        <v>1366815.6</v>
      </c>
      <c r="D384" s="23"/>
      <c r="E384" s="23"/>
      <c r="F384" s="23">
        <v>1366815.6</v>
      </c>
      <c r="G384" s="54"/>
      <c r="H384" s="54"/>
      <c r="I384" s="54"/>
      <c r="J384" s="54"/>
      <c r="K384" s="54"/>
      <c r="L384" s="55"/>
      <c r="M384" s="54"/>
      <c r="N384" s="54"/>
      <c r="O384" s="54"/>
      <c r="P384" s="54"/>
      <c r="Q384" s="54"/>
      <c r="R384" s="54"/>
      <c r="S384" s="54"/>
    </row>
    <row r="385" spans="1:19" hidden="1" x14ac:dyDescent="0.25">
      <c r="A385" s="53">
        <v>348</v>
      </c>
      <c r="B385" s="22" t="s">
        <v>152</v>
      </c>
      <c r="C385" s="23">
        <f>ROUND(SUM(D385+E385+F385+G385+H385+I385+J385+K385+M385+O385+Q385+S385),2)</f>
        <v>1365506.4</v>
      </c>
      <c r="D385" s="23"/>
      <c r="E385" s="23"/>
      <c r="F385" s="23">
        <v>1365506.4</v>
      </c>
      <c r="G385" s="54"/>
      <c r="H385" s="54"/>
      <c r="I385" s="54"/>
      <c r="J385" s="54"/>
      <c r="K385" s="54"/>
      <c r="L385" s="55"/>
      <c r="M385" s="54"/>
      <c r="N385" s="54"/>
      <c r="O385" s="54"/>
      <c r="P385" s="54"/>
      <c r="Q385" s="54"/>
      <c r="R385" s="54"/>
      <c r="S385" s="54"/>
    </row>
    <row r="386" spans="1:19" hidden="1" x14ac:dyDescent="0.25">
      <c r="A386" s="53">
        <v>349</v>
      </c>
      <c r="B386" s="33" t="s">
        <v>427</v>
      </c>
      <c r="C386" s="111">
        <f>ROUND(SUM(D386+E386+F386+G386+H386+I386+J386+K386+M386+O386+P386+Q386+R386+S386),2)</f>
        <v>2253030.46</v>
      </c>
      <c r="D386" s="29">
        <v>33296.019999999997</v>
      </c>
      <c r="E386" s="30"/>
      <c r="F386" s="30"/>
      <c r="G386" s="30"/>
      <c r="H386" s="30"/>
      <c r="I386" s="30"/>
      <c r="J386" s="30"/>
      <c r="K386" s="30"/>
      <c r="L386" s="31"/>
      <c r="M386" s="30"/>
      <c r="N386" s="30"/>
      <c r="O386" s="32"/>
      <c r="P386" s="30"/>
      <c r="Q386" s="30"/>
      <c r="R386" s="30">
        <v>2219734.44</v>
      </c>
      <c r="S386" s="30"/>
    </row>
    <row r="387" spans="1:19" hidden="1" x14ac:dyDescent="0.25">
      <c r="A387" s="53">
        <v>350</v>
      </c>
      <c r="B387" s="22" t="s">
        <v>159</v>
      </c>
      <c r="C387" s="111">
        <f>ROUND(SUM(D387+E387+F387+G387+H387+I387+J387+K387+M387+O387+P387+Q387+R387+S387),2)</f>
        <v>1402791.6</v>
      </c>
      <c r="D387" s="23"/>
      <c r="E387" s="30"/>
      <c r="F387" s="30">
        <v>1402791.6</v>
      </c>
      <c r="G387" s="30"/>
      <c r="H387" s="30"/>
      <c r="I387" s="30"/>
      <c r="J387" s="30"/>
      <c r="K387" s="30"/>
      <c r="L387" s="56"/>
      <c r="M387" s="30"/>
      <c r="N387" s="30"/>
      <c r="O387" s="30"/>
      <c r="P387" s="30"/>
      <c r="Q387" s="30"/>
      <c r="R387" s="30"/>
      <c r="S387" s="30"/>
    </row>
    <row r="388" spans="1:19" hidden="1" x14ac:dyDescent="0.25">
      <c r="A388" s="162" t="s">
        <v>429</v>
      </c>
      <c r="B388" s="163"/>
      <c r="C388" s="12">
        <f>ROUND(SUM(E388+F388+G388+H388+I388+J388+K388+M388+O388+P388+Q388+S388+D388+R388),2)</f>
        <v>10139588.859999999</v>
      </c>
      <c r="D388" s="36">
        <f t="shared" ref="D388:S388" si="37">ROUND(SUM(D383:D387),2)</f>
        <v>33296.019999999997</v>
      </c>
      <c r="E388" s="36">
        <f t="shared" si="37"/>
        <v>0</v>
      </c>
      <c r="F388" s="36">
        <f t="shared" si="37"/>
        <v>7886558.4000000004</v>
      </c>
      <c r="G388" s="36">
        <f t="shared" si="37"/>
        <v>0</v>
      </c>
      <c r="H388" s="36">
        <f t="shared" si="37"/>
        <v>0</v>
      </c>
      <c r="I388" s="36">
        <f t="shared" si="37"/>
        <v>0</v>
      </c>
      <c r="J388" s="36">
        <f t="shared" si="37"/>
        <v>0</v>
      </c>
      <c r="K388" s="36">
        <f t="shared" si="37"/>
        <v>0</v>
      </c>
      <c r="L388" s="36">
        <f t="shared" si="37"/>
        <v>0</v>
      </c>
      <c r="M388" s="36">
        <f t="shared" si="37"/>
        <v>0</v>
      </c>
      <c r="N388" s="36">
        <f t="shared" si="37"/>
        <v>0</v>
      </c>
      <c r="O388" s="36">
        <f t="shared" si="37"/>
        <v>0</v>
      </c>
      <c r="P388" s="36">
        <f t="shared" si="37"/>
        <v>0</v>
      </c>
      <c r="Q388" s="36">
        <f t="shared" si="37"/>
        <v>0</v>
      </c>
      <c r="R388" s="36">
        <f t="shared" si="37"/>
        <v>2219734.44</v>
      </c>
      <c r="S388" s="36">
        <f t="shared" si="37"/>
        <v>0</v>
      </c>
    </row>
    <row r="389" spans="1:19" ht="15.75" hidden="1" x14ac:dyDescent="0.25">
      <c r="A389" s="169" t="s">
        <v>430</v>
      </c>
      <c r="B389" s="166"/>
      <c r="C389" s="167"/>
      <c r="D389" s="48"/>
      <c r="E389" s="37"/>
      <c r="F389" s="37"/>
      <c r="G389" s="37"/>
      <c r="H389" s="37"/>
      <c r="I389" s="37"/>
      <c r="J389" s="37"/>
      <c r="K389" s="37"/>
      <c r="L389" s="14"/>
      <c r="M389" s="37"/>
      <c r="N389" s="118"/>
      <c r="O389" s="37"/>
      <c r="P389" s="37"/>
      <c r="Q389" s="37"/>
      <c r="R389" s="37"/>
      <c r="S389" s="37"/>
    </row>
    <row r="390" spans="1:19" hidden="1" x14ac:dyDescent="0.25">
      <c r="A390" s="53">
        <v>351</v>
      </c>
      <c r="B390" s="22" t="s">
        <v>431</v>
      </c>
      <c r="C390" s="23">
        <f t="shared" ref="C390:C421" si="38">ROUND(SUM(D390+E390+F390+G390+H390+I390+J390+K390+M390+O390+P390+Q390+R390+S390),2)</f>
        <v>9098490.8900000006</v>
      </c>
      <c r="D390" s="29">
        <v>141583.21</v>
      </c>
      <c r="E390" s="46">
        <v>74648.45</v>
      </c>
      <c r="F390" s="46"/>
      <c r="G390" s="46"/>
      <c r="H390" s="46"/>
      <c r="I390" s="46"/>
      <c r="J390" s="46"/>
      <c r="K390" s="46"/>
      <c r="L390" s="26">
        <v>5</v>
      </c>
      <c r="M390" s="46">
        <v>8882259.2300000004</v>
      </c>
      <c r="N390" s="57"/>
      <c r="O390" s="46"/>
      <c r="P390" s="46"/>
      <c r="Q390" s="46"/>
      <c r="R390" s="46"/>
      <c r="S390" s="46"/>
    </row>
    <row r="391" spans="1:19" hidden="1" x14ac:dyDescent="0.25">
      <c r="A391" s="53">
        <v>352</v>
      </c>
      <c r="B391" s="22" t="s">
        <v>432</v>
      </c>
      <c r="C391" s="23">
        <f t="shared" si="38"/>
        <v>2202119.4</v>
      </c>
      <c r="D391" s="29">
        <f>ROUND((F391+G391+H391+I391+J391+K391+M391+O391+P391+Q391+R391+S391)*0.0214,2)</f>
        <v>46138</v>
      </c>
      <c r="E391" s="46"/>
      <c r="F391" s="46"/>
      <c r="G391" s="46"/>
      <c r="H391" s="46"/>
      <c r="I391" s="46"/>
      <c r="J391" s="46"/>
      <c r="K391" s="46"/>
      <c r="L391" s="26">
        <v>1</v>
      </c>
      <c r="M391" s="46">
        <v>2155981.4</v>
      </c>
      <c r="N391" s="57"/>
      <c r="O391" s="46"/>
      <c r="P391" s="46"/>
      <c r="Q391" s="46"/>
      <c r="R391" s="46"/>
      <c r="S391" s="46"/>
    </row>
    <row r="392" spans="1:19" hidden="1" x14ac:dyDescent="0.25">
      <c r="A392" s="53">
        <v>353</v>
      </c>
      <c r="B392" s="22" t="s">
        <v>433</v>
      </c>
      <c r="C392" s="23">
        <f t="shared" si="38"/>
        <v>161167.59</v>
      </c>
      <c r="D392" s="24"/>
      <c r="E392" s="25">
        <v>161167.59</v>
      </c>
      <c r="F392" s="25"/>
      <c r="G392" s="25"/>
      <c r="H392" s="25"/>
      <c r="I392" s="25"/>
      <c r="J392" s="25"/>
      <c r="K392" s="25"/>
      <c r="L392" s="26"/>
      <c r="M392" s="25"/>
      <c r="N392" s="25"/>
      <c r="O392" s="27"/>
      <c r="P392" s="25"/>
      <c r="Q392" s="25"/>
      <c r="R392" s="25"/>
      <c r="S392" s="25"/>
    </row>
    <row r="393" spans="1:19" hidden="1" x14ac:dyDescent="0.25">
      <c r="A393" s="53">
        <v>354</v>
      </c>
      <c r="B393" s="28" t="s">
        <v>434</v>
      </c>
      <c r="C393" s="111">
        <f t="shared" si="38"/>
        <v>284863.18</v>
      </c>
      <c r="D393" s="29"/>
      <c r="E393" s="30">
        <v>284863.18</v>
      </c>
      <c r="F393" s="30"/>
      <c r="G393" s="30"/>
      <c r="H393" s="30"/>
      <c r="I393" s="30"/>
      <c r="J393" s="30"/>
      <c r="K393" s="30"/>
      <c r="L393" s="31"/>
      <c r="M393" s="30"/>
      <c r="N393" s="30"/>
      <c r="O393" s="32"/>
      <c r="P393" s="30"/>
      <c r="Q393" s="32"/>
      <c r="R393" s="30"/>
      <c r="S393" s="30"/>
    </row>
    <row r="394" spans="1:19" hidden="1" x14ac:dyDescent="0.25">
      <c r="A394" s="53">
        <v>355</v>
      </c>
      <c r="B394" s="28" t="s">
        <v>435</v>
      </c>
      <c r="C394" s="111">
        <f t="shared" si="38"/>
        <v>368798.73</v>
      </c>
      <c r="D394" s="29"/>
      <c r="E394" s="30">
        <v>368798.73</v>
      </c>
      <c r="F394" s="30"/>
      <c r="G394" s="30"/>
      <c r="H394" s="30"/>
      <c r="I394" s="30"/>
      <c r="J394" s="30"/>
      <c r="K394" s="30"/>
      <c r="L394" s="31"/>
      <c r="M394" s="30"/>
      <c r="N394" s="30"/>
      <c r="O394" s="32"/>
      <c r="P394" s="30"/>
      <c r="Q394" s="32"/>
      <c r="R394" s="30"/>
      <c r="S394" s="30"/>
    </row>
    <row r="395" spans="1:19" hidden="1" x14ac:dyDescent="0.25">
      <c r="A395" s="53">
        <v>356</v>
      </c>
      <c r="B395" s="33" t="s">
        <v>436</v>
      </c>
      <c r="C395" s="111">
        <f t="shared" si="38"/>
        <v>831094.9</v>
      </c>
      <c r="D395" s="29"/>
      <c r="E395" s="30">
        <v>831094.9</v>
      </c>
      <c r="F395" s="32"/>
      <c r="G395" s="30"/>
      <c r="H395" s="32"/>
      <c r="I395" s="32"/>
      <c r="J395" s="32"/>
      <c r="K395" s="30"/>
      <c r="L395" s="31"/>
      <c r="M395" s="30"/>
      <c r="N395" s="30"/>
      <c r="O395" s="32"/>
      <c r="P395" s="30"/>
      <c r="Q395" s="32"/>
      <c r="R395" s="30"/>
      <c r="S395" s="30"/>
    </row>
    <row r="396" spans="1:19" hidden="1" x14ac:dyDescent="0.25">
      <c r="A396" s="53">
        <v>357</v>
      </c>
      <c r="B396" s="33" t="s">
        <v>437</v>
      </c>
      <c r="C396" s="111">
        <f t="shared" si="38"/>
        <v>12967898.789999999</v>
      </c>
      <c r="D396" s="29">
        <f>ROUND((F396+G396+H396+I396+J396+K396+M396+O396+P396+Q396+R396+S396)*0.0214,2)</f>
        <v>268117.31</v>
      </c>
      <c r="E396" s="30">
        <v>170935.03</v>
      </c>
      <c r="F396" s="30"/>
      <c r="G396" s="30"/>
      <c r="H396" s="30"/>
      <c r="I396" s="30"/>
      <c r="J396" s="30"/>
      <c r="K396" s="30"/>
      <c r="L396" s="31"/>
      <c r="M396" s="30"/>
      <c r="N396" s="30" t="s">
        <v>56</v>
      </c>
      <c r="O396" s="32">
        <v>12528846.449999999</v>
      </c>
      <c r="P396" s="30"/>
      <c r="Q396" s="30"/>
      <c r="R396" s="30"/>
      <c r="S396" s="30"/>
    </row>
    <row r="397" spans="1:19" hidden="1" x14ac:dyDescent="0.25">
      <c r="A397" s="53">
        <v>358</v>
      </c>
      <c r="B397" s="33" t="s">
        <v>438</v>
      </c>
      <c r="C397" s="111">
        <f t="shared" si="38"/>
        <v>10165753.52</v>
      </c>
      <c r="D397" s="29">
        <f>ROUND((F397+G397+H397+I397+J397+K397+M397+O397+P397+Q397+R397+S397)*0.0214,2)</f>
        <v>205202.63</v>
      </c>
      <c r="E397" s="30">
        <v>371642.75</v>
      </c>
      <c r="F397" s="30"/>
      <c r="G397" s="30"/>
      <c r="H397" s="30"/>
      <c r="I397" s="30"/>
      <c r="J397" s="30"/>
      <c r="K397" s="30"/>
      <c r="L397" s="31"/>
      <c r="M397" s="32"/>
      <c r="N397" s="30" t="s">
        <v>56</v>
      </c>
      <c r="O397" s="32">
        <v>3543223.2</v>
      </c>
      <c r="P397" s="30"/>
      <c r="Q397" s="32">
        <v>6045684.9400000004</v>
      </c>
      <c r="R397" s="30"/>
      <c r="S397" s="30"/>
    </row>
    <row r="398" spans="1:19" hidden="1" x14ac:dyDescent="0.25">
      <c r="A398" s="53">
        <v>359</v>
      </c>
      <c r="B398" s="33" t="s">
        <v>439</v>
      </c>
      <c r="C398" s="111">
        <f t="shared" si="38"/>
        <v>12688567.77</v>
      </c>
      <c r="D398" s="29">
        <f>ROUND((F398+G398+H398+I398+J398+K398+M398+O398+P398+Q398+R398+S398)*0.0214,2)</f>
        <v>262215.53999999998</v>
      </c>
      <c r="E398" s="30">
        <v>173289.64</v>
      </c>
      <c r="F398" s="30"/>
      <c r="G398" s="30"/>
      <c r="H398" s="30"/>
      <c r="I398" s="30"/>
      <c r="J398" s="30"/>
      <c r="K398" s="30"/>
      <c r="L398" s="31"/>
      <c r="M398" s="30"/>
      <c r="N398" s="30" t="s">
        <v>56</v>
      </c>
      <c r="O398" s="32">
        <v>12253062.59</v>
      </c>
      <c r="P398" s="30"/>
      <c r="Q398" s="30"/>
      <c r="R398" s="30"/>
      <c r="S398" s="30"/>
    </row>
    <row r="399" spans="1:19" hidden="1" x14ac:dyDescent="0.25">
      <c r="A399" s="53">
        <v>360</v>
      </c>
      <c r="B399" s="33" t="s">
        <v>440</v>
      </c>
      <c r="C399" s="111">
        <f t="shared" si="38"/>
        <v>72718.039999999994</v>
      </c>
      <c r="D399" s="29"/>
      <c r="E399" s="30">
        <v>72718.039999999994</v>
      </c>
      <c r="F399" s="30"/>
      <c r="G399" s="30"/>
      <c r="H399" s="30"/>
      <c r="I399" s="30"/>
      <c r="J399" s="30"/>
      <c r="K399" s="30"/>
      <c r="L399" s="31"/>
      <c r="M399" s="30"/>
      <c r="N399" s="30"/>
      <c r="O399" s="32"/>
      <c r="P399" s="30"/>
      <c r="Q399" s="30"/>
      <c r="R399" s="30"/>
      <c r="S399" s="30"/>
    </row>
    <row r="400" spans="1:19" hidden="1" x14ac:dyDescent="0.25">
      <c r="A400" s="53">
        <v>361</v>
      </c>
      <c r="B400" s="33" t="s">
        <v>441</v>
      </c>
      <c r="C400" s="111">
        <f t="shared" si="38"/>
        <v>150046.44</v>
      </c>
      <c r="D400" s="29"/>
      <c r="E400" s="30">
        <v>150046.44</v>
      </c>
      <c r="F400" s="30"/>
      <c r="G400" s="30"/>
      <c r="H400" s="30"/>
      <c r="I400" s="30"/>
      <c r="J400" s="30"/>
      <c r="K400" s="30"/>
      <c r="L400" s="31"/>
      <c r="M400" s="30"/>
      <c r="N400" s="30"/>
      <c r="O400" s="32"/>
      <c r="P400" s="30"/>
      <c r="Q400" s="30"/>
      <c r="R400" s="30"/>
      <c r="S400" s="30"/>
    </row>
    <row r="401" spans="1:19" hidden="1" x14ac:dyDescent="0.25">
      <c r="A401" s="53">
        <v>362</v>
      </c>
      <c r="B401" s="33" t="s">
        <v>442</v>
      </c>
      <c r="C401" s="111">
        <f t="shared" si="38"/>
        <v>178409.94</v>
      </c>
      <c r="D401" s="29"/>
      <c r="E401" s="30">
        <v>178409.94</v>
      </c>
      <c r="F401" s="30"/>
      <c r="G401" s="30"/>
      <c r="H401" s="30"/>
      <c r="I401" s="30"/>
      <c r="J401" s="30"/>
      <c r="K401" s="30"/>
      <c r="L401" s="31"/>
      <c r="M401" s="30"/>
      <c r="N401" s="30"/>
      <c r="O401" s="32"/>
      <c r="P401" s="30"/>
      <c r="Q401" s="30"/>
      <c r="R401" s="30"/>
      <c r="S401" s="30"/>
    </row>
    <row r="402" spans="1:19" hidden="1" x14ac:dyDescent="0.25">
      <c r="A402" s="53">
        <v>363</v>
      </c>
      <c r="B402" s="33" t="s">
        <v>443</v>
      </c>
      <c r="C402" s="111">
        <f t="shared" si="38"/>
        <v>131368.60999999999</v>
      </c>
      <c r="D402" s="29"/>
      <c r="E402" s="30">
        <v>131368.60999999999</v>
      </c>
      <c r="F402" s="30"/>
      <c r="G402" s="30"/>
      <c r="H402" s="30"/>
      <c r="I402" s="30"/>
      <c r="J402" s="30"/>
      <c r="K402" s="30"/>
      <c r="L402" s="31"/>
      <c r="M402" s="30"/>
      <c r="N402" s="30"/>
      <c r="O402" s="32"/>
      <c r="P402" s="30"/>
      <c r="Q402" s="30"/>
      <c r="R402" s="30"/>
      <c r="S402" s="30"/>
    </row>
    <row r="403" spans="1:19" hidden="1" x14ac:dyDescent="0.25">
      <c r="A403" s="53">
        <v>364</v>
      </c>
      <c r="B403" s="33" t="s">
        <v>444</v>
      </c>
      <c r="C403" s="111">
        <f t="shared" si="38"/>
        <v>19520187.02</v>
      </c>
      <c r="D403" s="29">
        <f>ROUND((F403+G403+H403+I403+J403+K403+M403+O403+P403+Q403+R403+S403)*0.0214,2)</f>
        <v>405672.03</v>
      </c>
      <c r="E403" s="30">
        <v>157878.01999999999</v>
      </c>
      <c r="F403" s="32"/>
      <c r="G403" s="32"/>
      <c r="H403" s="32"/>
      <c r="I403" s="32"/>
      <c r="J403" s="32"/>
      <c r="K403" s="30"/>
      <c r="L403" s="31"/>
      <c r="M403" s="30"/>
      <c r="N403" s="30" t="s">
        <v>56</v>
      </c>
      <c r="O403" s="30">
        <v>7371226.1600000001</v>
      </c>
      <c r="P403" s="30"/>
      <c r="Q403" s="30">
        <v>11585410.810000001</v>
      </c>
      <c r="R403" s="30"/>
      <c r="S403" s="30"/>
    </row>
    <row r="404" spans="1:19" hidden="1" x14ac:dyDescent="0.25">
      <c r="A404" s="53">
        <v>365</v>
      </c>
      <c r="B404" s="33" t="s">
        <v>445</v>
      </c>
      <c r="C404" s="111">
        <f t="shared" si="38"/>
        <v>8592278.9900000002</v>
      </c>
      <c r="D404" s="29">
        <v>41131.019999999997</v>
      </c>
      <c r="E404" s="30"/>
      <c r="F404" s="32"/>
      <c r="G404" s="34"/>
      <c r="H404" s="34"/>
      <c r="I404" s="34"/>
      <c r="J404" s="34"/>
      <c r="K404" s="30"/>
      <c r="L404" s="31"/>
      <c r="M404" s="30"/>
      <c r="N404" s="40"/>
      <c r="O404" s="40"/>
      <c r="P404" s="30"/>
      <c r="Q404" s="30">
        <v>8551147.9700000007</v>
      </c>
      <c r="R404" s="30"/>
      <c r="S404" s="30"/>
    </row>
    <row r="405" spans="1:19" hidden="1" x14ac:dyDescent="0.25">
      <c r="A405" s="53">
        <v>366</v>
      </c>
      <c r="B405" s="33" t="s">
        <v>446</v>
      </c>
      <c r="C405" s="111">
        <f t="shared" si="38"/>
        <v>443915.21</v>
      </c>
      <c r="D405" s="29"/>
      <c r="E405" s="30">
        <v>443915.21</v>
      </c>
      <c r="F405" s="32"/>
      <c r="G405" s="30"/>
      <c r="H405" s="30"/>
      <c r="I405" s="30"/>
      <c r="J405" s="30"/>
      <c r="K405" s="30"/>
      <c r="L405" s="31"/>
      <c r="M405" s="30"/>
      <c r="N405" s="40"/>
      <c r="O405" s="45"/>
      <c r="P405" s="30"/>
      <c r="Q405" s="32"/>
      <c r="R405" s="30"/>
      <c r="S405" s="30"/>
    </row>
    <row r="406" spans="1:19" hidden="1" x14ac:dyDescent="0.25">
      <c r="A406" s="53">
        <v>367</v>
      </c>
      <c r="B406" s="33" t="s">
        <v>447</v>
      </c>
      <c r="C406" s="111">
        <f t="shared" si="38"/>
        <v>6284629.0899999999</v>
      </c>
      <c r="D406" s="29">
        <v>97730.559999999998</v>
      </c>
      <c r="E406" s="30">
        <v>55746.57</v>
      </c>
      <c r="F406" s="32"/>
      <c r="G406" s="30"/>
      <c r="H406" s="30"/>
      <c r="I406" s="30"/>
      <c r="J406" s="30"/>
      <c r="K406" s="30"/>
      <c r="L406" s="31">
        <v>3</v>
      </c>
      <c r="M406" s="30">
        <v>6131151.96</v>
      </c>
      <c r="N406" s="40"/>
      <c r="O406" s="51"/>
      <c r="P406" s="30"/>
      <c r="Q406" s="32"/>
      <c r="R406" s="30"/>
      <c r="S406" s="30"/>
    </row>
    <row r="407" spans="1:19" hidden="1" x14ac:dyDescent="0.25">
      <c r="A407" s="53">
        <v>368</v>
      </c>
      <c r="B407" s="33" t="s">
        <v>448</v>
      </c>
      <c r="C407" s="111">
        <f t="shared" si="38"/>
        <v>617453.80000000005</v>
      </c>
      <c r="D407" s="29"/>
      <c r="E407" s="30">
        <v>617453.80000000005</v>
      </c>
      <c r="F407" s="32"/>
      <c r="G407" s="32"/>
      <c r="H407" s="32"/>
      <c r="I407" s="32"/>
      <c r="J407" s="32"/>
      <c r="K407" s="30"/>
      <c r="L407" s="31"/>
      <c r="M407" s="30"/>
      <c r="N407" s="30"/>
      <c r="O407" s="30"/>
      <c r="P407" s="30"/>
      <c r="Q407" s="32"/>
      <c r="R407" s="30"/>
      <c r="S407" s="30"/>
    </row>
    <row r="408" spans="1:19" hidden="1" x14ac:dyDescent="0.25">
      <c r="A408" s="53">
        <v>369</v>
      </c>
      <c r="B408" s="33" t="s">
        <v>449</v>
      </c>
      <c r="C408" s="111">
        <f t="shared" si="38"/>
        <v>6318080.4699999997</v>
      </c>
      <c r="D408" s="29">
        <v>28878.28</v>
      </c>
      <c r="E408" s="30">
        <v>285401.81</v>
      </c>
      <c r="F408" s="32"/>
      <c r="G408" s="32"/>
      <c r="H408" s="32"/>
      <c r="I408" s="32"/>
      <c r="J408" s="32"/>
      <c r="K408" s="30"/>
      <c r="L408" s="31"/>
      <c r="M408" s="30"/>
      <c r="N408" s="30"/>
      <c r="O408" s="30"/>
      <c r="P408" s="30"/>
      <c r="Q408" s="30"/>
      <c r="R408" s="30">
        <v>6003800.3799999999</v>
      </c>
      <c r="S408" s="30"/>
    </row>
    <row r="409" spans="1:19" hidden="1" x14ac:dyDescent="0.25">
      <c r="A409" s="53">
        <v>370</v>
      </c>
      <c r="B409" s="33" t="s">
        <v>450</v>
      </c>
      <c r="C409" s="111">
        <f t="shared" si="38"/>
        <v>488694.32</v>
      </c>
      <c r="D409" s="29"/>
      <c r="E409" s="30">
        <v>488694.32</v>
      </c>
      <c r="F409" s="32"/>
      <c r="G409" s="32"/>
      <c r="H409" s="32"/>
      <c r="I409" s="32"/>
      <c r="J409" s="32"/>
      <c r="K409" s="30"/>
      <c r="L409" s="31"/>
      <c r="M409" s="30"/>
      <c r="N409" s="30"/>
      <c r="O409" s="32"/>
      <c r="P409" s="30"/>
      <c r="Q409" s="30"/>
      <c r="R409" s="30"/>
      <c r="S409" s="30"/>
    </row>
    <row r="410" spans="1:19" hidden="1" x14ac:dyDescent="0.25">
      <c r="A410" s="53">
        <v>371</v>
      </c>
      <c r="B410" s="33" t="s">
        <v>451</v>
      </c>
      <c r="C410" s="111">
        <f t="shared" si="38"/>
        <v>1982338.52</v>
      </c>
      <c r="D410" s="29">
        <v>7963.01</v>
      </c>
      <c r="E410" s="30">
        <v>318864.65999999997</v>
      </c>
      <c r="F410" s="30"/>
      <c r="G410" s="32"/>
      <c r="H410" s="30">
        <v>874312.51</v>
      </c>
      <c r="I410" s="30">
        <v>314938.33</v>
      </c>
      <c r="J410" s="30">
        <v>466260.01</v>
      </c>
      <c r="K410" s="30"/>
      <c r="L410" s="31"/>
      <c r="M410" s="30"/>
      <c r="N410" s="30"/>
      <c r="O410" s="30"/>
      <c r="P410" s="30"/>
      <c r="Q410" s="32"/>
      <c r="R410" s="30"/>
      <c r="S410" s="30"/>
    </row>
    <row r="411" spans="1:19" hidden="1" x14ac:dyDescent="0.25">
      <c r="A411" s="53">
        <v>372</v>
      </c>
      <c r="B411" s="33" t="s">
        <v>452</v>
      </c>
      <c r="C411" s="111">
        <f t="shared" si="38"/>
        <v>10943935.23</v>
      </c>
      <c r="D411" s="29">
        <f>ROUND((F411+G411+H411+I411+J411+K411+M411+O411+P411+Q411+R411+S411)*0.0214,2)</f>
        <v>227465.71</v>
      </c>
      <c r="E411" s="30">
        <v>87230.51</v>
      </c>
      <c r="F411" s="30"/>
      <c r="G411" s="32"/>
      <c r="H411" s="30"/>
      <c r="I411" s="30"/>
      <c r="J411" s="30"/>
      <c r="K411" s="30"/>
      <c r="L411" s="31"/>
      <c r="M411" s="30"/>
      <c r="N411" s="30" t="s">
        <v>56</v>
      </c>
      <c r="O411" s="30">
        <v>6254457.6900000004</v>
      </c>
      <c r="P411" s="30"/>
      <c r="Q411" s="30">
        <v>4374781.32</v>
      </c>
      <c r="R411" s="30"/>
      <c r="S411" s="30"/>
    </row>
    <row r="412" spans="1:19" hidden="1" x14ac:dyDescent="0.25">
      <c r="A412" s="53">
        <v>373</v>
      </c>
      <c r="B412" s="33" t="s">
        <v>453</v>
      </c>
      <c r="C412" s="111">
        <f t="shared" si="38"/>
        <v>6342449.96</v>
      </c>
      <c r="D412" s="29">
        <f>ROUND((F412+G412+H412+I412+J412+K412+M412+O412+P412+Q412+R412+S412)*0.0214,2)</f>
        <v>132884.70000000001</v>
      </c>
      <c r="E412" s="30"/>
      <c r="F412" s="30"/>
      <c r="G412" s="32"/>
      <c r="H412" s="30"/>
      <c r="I412" s="30"/>
      <c r="J412" s="30"/>
      <c r="K412" s="30"/>
      <c r="L412" s="31"/>
      <c r="M412" s="30"/>
      <c r="N412" s="30" t="s">
        <v>56</v>
      </c>
      <c r="O412" s="30">
        <v>6209565.2599999998</v>
      </c>
      <c r="P412" s="30"/>
      <c r="Q412" s="30"/>
      <c r="R412" s="30"/>
      <c r="S412" s="30"/>
    </row>
    <row r="413" spans="1:19" hidden="1" x14ac:dyDescent="0.25">
      <c r="A413" s="53">
        <v>374</v>
      </c>
      <c r="B413" s="33" t="s">
        <v>454</v>
      </c>
      <c r="C413" s="111">
        <f t="shared" si="38"/>
        <v>710000</v>
      </c>
      <c r="D413" s="29"/>
      <c r="E413" s="30">
        <v>710000</v>
      </c>
      <c r="F413" s="32"/>
      <c r="G413" s="32"/>
      <c r="H413" s="32"/>
      <c r="I413" s="32"/>
      <c r="J413" s="32"/>
      <c r="K413" s="30"/>
      <c r="L413" s="31"/>
      <c r="M413" s="30"/>
      <c r="N413" s="30"/>
      <c r="O413" s="32"/>
      <c r="P413" s="32"/>
      <c r="Q413" s="30"/>
      <c r="R413" s="30"/>
      <c r="S413" s="30"/>
    </row>
    <row r="414" spans="1:19" hidden="1" x14ac:dyDescent="0.25">
      <c r="A414" s="53">
        <v>375</v>
      </c>
      <c r="B414" s="33" t="s">
        <v>455</v>
      </c>
      <c r="C414" s="111">
        <f t="shared" si="38"/>
        <v>8074024.6500000004</v>
      </c>
      <c r="D414" s="29">
        <v>37738.61</v>
      </c>
      <c r="E414" s="30">
        <v>190420.84</v>
      </c>
      <c r="F414" s="32"/>
      <c r="G414" s="30"/>
      <c r="H414" s="32"/>
      <c r="I414" s="32"/>
      <c r="J414" s="32"/>
      <c r="K414" s="30"/>
      <c r="L414" s="31"/>
      <c r="M414" s="30"/>
      <c r="N414" s="30" t="s">
        <v>56</v>
      </c>
      <c r="O414" s="30">
        <v>3715201.41</v>
      </c>
      <c r="P414" s="30"/>
      <c r="Q414" s="30"/>
      <c r="R414" s="30">
        <v>4130663.79</v>
      </c>
      <c r="S414" s="30"/>
    </row>
    <row r="415" spans="1:19" hidden="1" x14ac:dyDescent="0.25">
      <c r="A415" s="53">
        <v>376</v>
      </c>
      <c r="B415" s="33" t="s">
        <v>456</v>
      </c>
      <c r="C415" s="111">
        <f t="shared" si="38"/>
        <v>557702.91</v>
      </c>
      <c r="D415" s="29"/>
      <c r="E415" s="30">
        <v>557702.91</v>
      </c>
      <c r="F415" s="32"/>
      <c r="G415" s="32"/>
      <c r="H415" s="30"/>
      <c r="I415" s="30"/>
      <c r="J415" s="30"/>
      <c r="K415" s="30"/>
      <c r="L415" s="31"/>
      <c r="M415" s="30"/>
      <c r="N415" s="30"/>
      <c r="O415" s="32"/>
      <c r="P415" s="30"/>
      <c r="Q415" s="32"/>
      <c r="R415" s="30"/>
      <c r="S415" s="30"/>
    </row>
    <row r="416" spans="1:19" hidden="1" x14ac:dyDescent="0.25">
      <c r="A416" s="53">
        <v>377</v>
      </c>
      <c r="B416" s="33" t="s">
        <v>457</v>
      </c>
      <c r="C416" s="111">
        <f t="shared" si="38"/>
        <v>1065175.6299999999</v>
      </c>
      <c r="D416" s="29"/>
      <c r="E416" s="30">
        <v>1065175.6299999999</v>
      </c>
      <c r="F416" s="30"/>
      <c r="G416" s="30"/>
      <c r="H416" s="30"/>
      <c r="I416" s="30"/>
      <c r="J416" s="30"/>
      <c r="K416" s="30"/>
      <c r="L416" s="31"/>
      <c r="M416" s="30"/>
      <c r="N416" s="30"/>
      <c r="O416" s="32"/>
      <c r="P416" s="30"/>
      <c r="Q416" s="32"/>
      <c r="R416" s="30"/>
      <c r="S416" s="30"/>
    </row>
    <row r="417" spans="1:19" hidden="1" x14ac:dyDescent="0.25">
      <c r="A417" s="53">
        <v>378</v>
      </c>
      <c r="B417" s="33" t="s">
        <v>458</v>
      </c>
      <c r="C417" s="111">
        <f t="shared" si="38"/>
        <v>7782095.3399999999</v>
      </c>
      <c r="D417" s="29">
        <f>ROUND((F417+G417+H417+I417+J417+K417+M417+O417+P417+Q417+R417+S417)*0.0214,2)</f>
        <v>158954.01</v>
      </c>
      <c r="E417" s="30">
        <v>195383.96</v>
      </c>
      <c r="F417" s="30"/>
      <c r="G417" s="30"/>
      <c r="H417" s="30"/>
      <c r="I417" s="30"/>
      <c r="J417" s="30"/>
      <c r="K417" s="30"/>
      <c r="L417" s="31"/>
      <c r="M417" s="30"/>
      <c r="N417" s="30" t="s">
        <v>56</v>
      </c>
      <c r="O417" s="30">
        <v>7427757.3700000001</v>
      </c>
      <c r="P417" s="30"/>
      <c r="Q417" s="32"/>
      <c r="R417" s="30"/>
      <c r="S417" s="30"/>
    </row>
    <row r="418" spans="1:19" hidden="1" x14ac:dyDescent="0.25">
      <c r="A418" s="53">
        <v>379</v>
      </c>
      <c r="B418" s="33" t="s">
        <v>459</v>
      </c>
      <c r="C418" s="111">
        <f t="shared" si="38"/>
        <v>5959747.3600000003</v>
      </c>
      <c r="D418" s="29">
        <f>ROUND((F418+G418+H418+I418+J418+K418+M418+O418+P418+Q418+R418+S418)*0.0214,2)</f>
        <v>121675.46</v>
      </c>
      <c r="E418" s="30">
        <v>152302.70000000001</v>
      </c>
      <c r="F418" s="32"/>
      <c r="G418" s="32"/>
      <c r="H418" s="30"/>
      <c r="I418" s="30"/>
      <c r="J418" s="30"/>
      <c r="K418" s="30"/>
      <c r="L418" s="31"/>
      <c r="M418" s="30"/>
      <c r="N418" s="30" t="s">
        <v>56</v>
      </c>
      <c r="O418" s="30">
        <v>5685769.2000000002</v>
      </c>
      <c r="P418" s="30"/>
      <c r="Q418" s="30"/>
      <c r="R418" s="30"/>
      <c r="S418" s="30"/>
    </row>
    <row r="419" spans="1:19" hidden="1" x14ac:dyDescent="0.25">
      <c r="A419" s="53">
        <v>380</v>
      </c>
      <c r="B419" s="33" t="s">
        <v>460</v>
      </c>
      <c r="C419" s="111">
        <f t="shared" si="38"/>
        <v>328276.95</v>
      </c>
      <c r="D419" s="29"/>
      <c r="E419" s="30">
        <v>328276.95</v>
      </c>
      <c r="F419" s="32"/>
      <c r="G419" s="32"/>
      <c r="H419" s="32"/>
      <c r="I419" s="32"/>
      <c r="J419" s="32"/>
      <c r="K419" s="30"/>
      <c r="L419" s="31"/>
      <c r="M419" s="30"/>
      <c r="N419" s="30"/>
      <c r="O419" s="30"/>
      <c r="P419" s="30"/>
      <c r="Q419" s="32"/>
      <c r="R419" s="30"/>
      <c r="S419" s="30"/>
    </row>
    <row r="420" spans="1:19" hidden="1" x14ac:dyDescent="0.25">
      <c r="A420" s="53">
        <v>381</v>
      </c>
      <c r="B420" s="33" t="s">
        <v>461</v>
      </c>
      <c r="C420" s="111">
        <f t="shared" si="38"/>
        <v>188360.54</v>
      </c>
      <c r="D420" s="29"/>
      <c r="E420" s="30">
        <v>188360.54</v>
      </c>
      <c r="F420" s="32"/>
      <c r="G420" s="32"/>
      <c r="H420" s="32"/>
      <c r="I420" s="32"/>
      <c r="J420" s="32"/>
      <c r="K420" s="30"/>
      <c r="L420" s="31"/>
      <c r="M420" s="30"/>
      <c r="N420" s="30"/>
      <c r="O420" s="30"/>
      <c r="P420" s="30"/>
      <c r="Q420" s="34"/>
      <c r="R420" s="30"/>
      <c r="S420" s="30"/>
    </row>
    <row r="421" spans="1:19" hidden="1" x14ac:dyDescent="0.25">
      <c r="A421" s="53">
        <v>382</v>
      </c>
      <c r="B421" s="33" t="s">
        <v>462</v>
      </c>
      <c r="C421" s="111">
        <f t="shared" si="38"/>
        <v>216873.8</v>
      </c>
      <c r="D421" s="29"/>
      <c r="E421" s="30">
        <v>216873.8</v>
      </c>
      <c r="F421" s="32"/>
      <c r="G421" s="32"/>
      <c r="H421" s="32"/>
      <c r="I421" s="32"/>
      <c r="J421" s="32"/>
      <c r="K421" s="30"/>
      <c r="L421" s="31"/>
      <c r="M421" s="30"/>
      <c r="N421" s="30"/>
      <c r="O421" s="30"/>
      <c r="P421" s="30"/>
      <c r="Q421" s="30"/>
      <c r="R421" s="30"/>
      <c r="S421" s="30"/>
    </row>
    <row r="422" spans="1:19" hidden="1" x14ac:dyDescent="0.25">
      <c r="A422" s="53">
        <v>383</v>
      </c>
      <c r="B422" s="33" t="s">
        <v>463</v>
      </c>
      <c r="C422" s="111">
        <f t="shared" ref="C422:C452" si="39">ROUND(SUM(D422+E422+F422+G422+H422+I422+J422+K422+M422+O422+P422+Q422+R422+S422),2)</f>
        <v>15944029.41</v>
      </c>
      <c r="D422" s="29">
        <v>76323.66</v>
      </c>
      <c r="E422" s="30"/>
      <c r="F422" s="32"/>
      <c r="G422" s="32"/>
      <c r="H422" s="32">
        <v>928975.67</v>
      </c>
      <c r="I422" s="32">
        <v>523858.58</v>
      </c>
      <c r="J422" s="32">
        <v>614906.91</v>
      </c>
      <c r="K422" s="30"/>
      <c r="L422" s="31"/>
      <c r="M422" s="30"/>
      <c r="N422" s="30" t="s">
        <v>56</v>
      </c>
      <c r="O422" s="30">
        <v>13799964.59</v>
      </c>
      <c r="P422" s="30"/>
      <c r="Q422" s="30"/>
      <c r="R422" s="30"/>
      <c r="S422" s="30"/>
    </row>
    <row r="423" spans="1:19" hidden="1" x14ac:dyDescent="0.25">
      <c r="A423" s="53">
        <v>384</v>
      </c>
      <c r="B423" s="33" t="s">
        <v>464</v>
      </c>
      <c r="C423" s="111">
        <f t="shared" si="39"/>
        <v>284326.96000000002</v>
      </c>
      <c r="D423" s="29"/>
      <c r="E423" s="30">
        <v>284326.96000000002</v>
      </c>
      <c r="F423" s="32"/>
      <c r="G423" s="32"/>
      <c r="H423" s="32"/>
      <c r="I423" s="32"/>
      <c r="J423" s="32"/>
      <c r="K423" s="30"/>
      <c r="L423" s="31"/>
      <c r="M423" s="30"/>
      <c r="N423" s="30"/>
      <c r="O423" s="32"/>
      <c r="P423" s="30"/>
      <c r="Q423" s="30"/>
      <c r="R423" s="30"/>
      <c r="S423" s="30"/>
    </row>
    <row r="424" spans="1:19" hidden="1" x14ac:dyDescent="0.25">
      <c r="A424" s="53">
        <v>385</v>
      </c>
      <c r="B424" s="33" t="s">
        <v>465</v>
      </c>
      <c r="C424" s="111">
        <f t="shared" si="39"/>
        <v>285197.40999999997</v>
      </c>
      <c r="D424" s="29"/>
      <c r="E424" s="30">
        <v>285197.40999999997</v>
      </c>
      <c r="F424" s="32"/>
      <c r="G424" s="32"/>
      <c r="H424" s="32"/>
      <c r="I424" s="32"/>
      <c r="J424" s="32"/>
      <c r="K424" s="30"/>
      <c r="L424" s="31"/>
      <c r="M424" s="30"/>
      <c r="N424" s="30"/>
      <c r="O424" s="32"/>
      <c r="P424" s="30"/>
      <c r="Q424" s="30"/>
      <c r="R424" s="30"/>
      <c r="S424" s="30"/>
    </row>
    <row r="425" spans="1:19" hidden="1" x14ac:dyDescent="0.25">
      <c r="A425" s="53">
        <v>386</v>
      </c>
      <c r="B425" s="33" t="s">
        <v>466</v>
      </c>
      <c r="C425" s="111">
        <f t="shared" si="39"/>
        <v>54791.19</v>
      </c>
      <c r="D425" s="29"/>
      <c r="E425" s="30">
        <v>54791.19</v>
      </c>
      <c r="F425" s="30"/>
      <c r="G425" s="30"/>
      <c r="H425" s="30"/>
      <c r="I425" s="30"/>
      <c r="J425" s="30"/>
      <c r="K425" s="32"/>
      <c r="L425" s="31"/>
      <c r="M425" s="30"/>
      <c r="N425" s="30"/>
      <c r="O425" s="30"/>
      <c r="P425" s="30"/>
      <c r="Q425" s="30"/>
      <c r="R425" s="30"/>
      <c r="S425" s="30"/>
    </row>
    <row r="426" spans="1:19" hidden="1" x14ac:dyDescent="0.25">
      <c r="A426" s="53">
        <v>387</v>
      </c>
      <c r="B426" s="33" t="s">
        <v>467</v>
      </c>
      <c r="C426" s="111">
        <f t="shared" si="39"/>
        <v>68025.73</v>
      </c>
      <c r="D426" s="29"/>
      <c r="E426" s="30">
        <v>68025.73</v>
      </c>
      <c r="F426" s="32"/>
      <c r="G426" s="30"/>
      <c r="H426" s="30"/>
      <c r="I426" s="30"/>
      <c r="J426" s="30"/>
      <c r="K426" s="30"/>
      <c r="L426" s="31"/>
      <c r="M426" s="30"/>
      <c r="N426" s="30"/>
      <c r="O426" s="30"/>
      <c r="P426" s="30"/>
      <c r="Q426" s="30"/>
      <c r="R426" s="30"/>
      <c r="S426" s="30"/>
    </row>
    <row r="427" spans="1:19" hidden="1" x14ac:dyDescent="0.25">
      <c r="A427" s="53">
        <v>388</v>
      </c>
      <c r="B427" s="33" t="s">
        <v>468</v>
      </c>
      <c r="C427" s="111">
        <f t="shared" si="39"/>
        <v>63781.91</v>
      </c>
      <c r="D427" s="29"/>
      <c r="E427" s="30">
        <v>63781.91</v>
      </c>
      <c r="F427" s="32"/>
      <c r="G427" s="30"/>
      <c r="H427" s="30"/>
      <c r="I427" s="30"/>
      <c r="J427" s="30"/>
      <c r="K427" s="30"/>
      <c r="L427" s="31"/>
      <c r="M427" s="30"/>
      <c r="N427" s="30"/>
      <c r="O427" s="30"/>
      <c r="P427" s="30"/>
      <c r="Q427" s="30"/>
      <c r="R427" s="30"/>
      <c r="S427" s="30"/>
    </row>
    <row r="428" spans="1:19" hidden="1" x14ac:dyDescent="0.25">
      <c r="A428" s="53">
        <v>389</v>
      </c>
      <c r="B428" s="33" t="s">
        <v>469</v>
      </c>
      <c r="C428" s="111">
        <f t="shared" si="39"/>
        <v>67996.78</v>
      </c>
      <c r="D428" s="29"/>
      <c r="E428" s="30">
        <v>67996.78</v>
      </c>
      <c r="F428" s="32"/>
      <c r="G428" s="30"/>
      <c r="H428" s="30"/>
      <c r="I428" s="30"/>
      <c r="J428" s="30"/>
      <c r="K428" s="30"/>
      <c r="L428" s="31"/>
      <c r="M428" s="30"/>
      <c r="N428" s="30"/>
      <c r="O428" s="30"/>
      <c r="P428" s="30"/>
      <c r="Q428" s="30"/>
      <c r="R428" s="30"/>
      <c r="S428" s="30"/>
    </row>
    <row r="429" spans="1:19" hidden="1" x14ac:dyDescent="0.25">
      <c r="A429" s="53">
        <v>390</v>
      </c>
      <c r="B429" s="33" t="s">
        <v>470</v>
      </c>
      <c r="C429" s="111">
        <f t="shared" si="39"/>
        <v>7018106.8099999996</v>
      </c>
      <c r="D429" s="29">
        <f t="shared" ref="D429:D431" si="40">ROUND((F429+G429+H429+I429+J429+K429+M429+O429+P429+Q429+R429+S429)*0.0214,2)</f>
        <v>147040.81</v>
      </c>
      <c r="E429" s="30"/>
      <c r="F429" s="34"/>
      <c r="G429" s="30"/>
      <c r="H429" s="30"/>
      <c r="I429" s="30"/>
      <c r="J429" s="30"/>
      <c r="K429" s="30"/>
      <c r="L429" s="31">
        <v>3</v>
      </c>
      <c r="M429" s="30">
        <v>6871066</v>
      </c>
      <c r="N429" s="30"/>
      <c r="O429" s="30"/>
      <c r="P429" s="30"/>
      <c r="Q429" s="30"/>
      <c r="R429" s="30"/>
      <c r="S429" s="30"/>
    </row>
    <row r="430" spans="1:19" hidden="1" x14ac:dyDescent="0.25">
      <c r="A430" s="53">
        <v>391</v>
      </c>
      <c r="B430" s="33" t="s">
        <v>471</v>
      </c>
      <c r="C430" s="111">
        <f t="shared" si="39"/>
        <v>9867202.6500000004</v>
      </c>
      <c r="D430" s="29">
        <f t="shared" si="40"/>
        <v>204272.72</v>
      </c>
      <c r="E430" s="30">
        <v>117475.65</v>
      </c>
      <c r="F430" s="30"/>
      <c r="G430" s="30"/>
      <c r="H430" s="30"/>
      <c r="I430" s="30"/>
      <c r="J430" s="30"/>
      <c r="K430" s="30"/>
      <c r="L430" s="31"/>
      <c r="M430" s="30"/>
      <c r="N430" s="30" t="s">
        <v>56</v>
      </c>
      <c r="O430" s="32">
        <v>9545454.2799999993</v>
      </c>
      <c r="P430" s="30"/>
      <c r="Q430" s="30"/>
      <c r="R430" s="30"/>
      <c r="S430" s="30"/>
    </row>
    <row r="431" spans="1:19" hidden="1" x14ac:dyDescent="0.25">
      <c r="A431" s="53">
        <v>392</v>
      </c>
      <c r="B431" s="33" t="s">
        <v>472</v>
      </c>
      <c r="C431" s="111">
        <f t="shared" si="39"/>
        <v>7064680.0999999996</v>
      </c>
      <c r="D431" s="29">
        <f t="shared" si="40"/>
        <v>148016.6</v>
      </c>
      <c r="E431" s="30"/>
      <c r="F431" s="30"/>
      <c r="G431" s="30"/>
      <c r="H431" s="30"/>
      <c r="I431" s="30"/>
      <c r="J431" s="30"/>
      <c r="K431" s="30"/>
      <c r="L431" s="31">
        <v>3</v>
      </c>
      <c r="M431" s="30">
        <v>6916663.4999999991</v>
      </c>
      <c r="N431" s="30"/>
      <c r="O431" s="32"/>
      <c r="P431" s="30"/>
      <c r="Q431" s="30"/>
      <c r="R431" s="30"/>
      <c r="S431" s="30"/>
    </row>
    <row r="432" spans="1:19" hidden="1" x14ac:dyDescent="0.25">
      <c r="A432" s="53">
        <v>393</v>
      </c>
      <c r="B432" s="33" t="s">
        <v>473</v>
      </c>
      <c r="C432" s="111">
        <f t="shared" si="39"/>
        <v>14450741.41</v>
      </c>
      <c r="D432" s="29">
        <v>131118.78999999998</v>
      </c>
      <c r="E432" s="30">
        <v>400430.22</v>
      </c>
      <c r="F432" s="30"/>
      <c r="G432" s="30"/>
      <c r="H432" s="30"/>
      <c r="I432" s="30"/>
      <c r="J432" s="30"/>
      <c r="K432" s="30"/>
      <c r="L432" s="31"/>
      <c r="M432" s="30"/>
      <c r="N432" s="30" t="s">
        <v>116</v>
      </c>
      <c r="O432" s="32">
        <v>5457865.2000000002</v>
      </c>
      <c r="P432" s="30"/>
      <c r="Q432" s="32"/>
      <c r="R432" s="30">
        <v>8461327.1999999993</v>
      </c>
      <c r="S432" s="30"/>
    </row>
    <row r="433" spans="1:19" hidden="1" x14ac:dyDescent="0.25">
      <c r="A433" s="53">
        <v>394</v>
      </c>
      <c r="B433" s="33" t="s">
        <v>474</v>
      </c>
      <c r="C433" s="111">
        <f t="shared" si="39"/>
        <v>4744908.49</v>
      </c>
      <c r="D433" s="29">
        <v>48765.440000000002</v>
      </c>
      <c r="E433" s="30">
        <v>226350.65</v>
      </c>
      <c r="F433" s="30"/>
      <c r="G433" s="30"/>
      <c r="H433" s="30"/>
      <c r="I433" s="30"/>
      <c r="J433" s="30"/>
      <c r="K433" s="30"/>
      <c r="L433" s="31"/>
      <c r="M433" s="30"/>
      <c r="N433" s="30" t="s">
        <v>116</v>
      </c>
      <c r="O433" s="32">
        <v>4469792.4000000004</v>
      </c>
      <c r="P433" s="30"/>
      <c r="Q433" s="30"/>
      <c r="R433" s="30"/>
      <c r="S433" s="30"/>
    </row>
    <row r="434" spans="1:19" hidden="1" x14ac:dyDescent="0.25">
      <c r="A434" s="53">
        <v>395</v>
      </c>
      <c r="B434" s="33" t="s">
        <v>477</v>
      </c>
      <c r="C434" s="111">
        <f t="shared" si="39"/>
        <v>78283.990000000005</v>
      </c>
      <c r="D434" s="29"/>
      <c r="E434" s="30">
        <v>78283.990000000005</v>
      </c>
      <c r="F434" s="30"/>
      <c r="G434" s="30"/>
      <c r="H434" s="30"/>
      <c r="I434" s="30"/>
      <c r="J434" s="30"/>
      <c r="K434" s="30"/>
      <c r="L434" s="31"/>
      <c r="M434" s="30"/>
      <c r="N434" s="30"/>
      <c r="O434" s="35"/>
      <c r="P434" s="34"/>
      <c r="Q434" s="30"/>
      <c r="R434" s="30"/>
      <c r="S434" s="30"/>
    </row>
    <row r="435" spans="1:19" hidden="1" x14ac:dyDescent="0.25">
      <c r="A435" s="53">
        <v>396</v>
      </c>
      <c r="B435" s="33" t="s">
        <v>478</v>
      </c>
      <c r="C435" s="111">
        <f t="shared" si="39"/>
        <v>207038.86</v>
      </c>
      <c r="D435" s="29"/>
      <c r="E435" s="30">
        <v>207038.86</v>
      </c>
      <c r="F435" s="30"/>
      <c r="G435" s="34"/>
      <c r="H435" s="30"/>
      <c r="I435" s="30"/>
      <c r="J435" s="30"/>
      <c r="K435" s="30"/>
      <c r="L435" s="31"/>
      <c r="M435" s="30"/>
      <c r="N435" s="30"/>
      <c r="O435" s="35"/>
      <c r="P435" s="34"/>
      <c r="Q435" s="30"/>
      <c r="R435" s="30"/>
      <c r="S435" s="30"/>
    </row>
    <row r="436" spans="1:19" hidden="1" x14ac:dyDescent="0.25">
      <c r="A436" s="53">
        <v>397</v>
      </c>
      <c r="B436" s="33" t="s">
        <v>479</v>
      </c>
      <c r="C436" s="111">
        <f t="shared" si="39"/>
        <v>49124.65</v>
      </c>
      <c r="D436" s="29"/>
      <c r="E436" s="30">
        <v>49124.65</v>
      </c>
      <c r="F436" s="30"/>
      <c r="G436" s="30"/>
      <c r="H436" s="30"/>
      <c r="I436" s="30"/>
      <c r="J436" s="30"/>
      <c r="K436" s="30"/>
      <c r="L436" s="31"/>
      <c r="M436" s="30"/>
      <c r="N436" s="30"/>
      <c r="O436" s="35"/>
      <c r="P436" s="34"/>
      <c r="Q436" s="30"/>
      <c r="R436" s="30"/>
      <c r="S436" s="30"/>
    </row>
    <row r="437" spans="1:19" hidden="1" x14ac:dyDescent="0.25">
      <c r="A437" s="53">
        <v>398</v>
      </c>
      <c r="B437" s="33" t="s">
        <v>480</v>
      </c>
      <c r="C437" s="111">
        <f t="shared" si="39"/>
        <v>190915.93</v>
      </c>
      <c r="D437" s="29"/>
      <c r="E437" s="30">
        <v>190915.93</v>
      </c>
      <c r="F437" s="30"/>
      <c r="G437" s="35"/>
      <c r="H437" s="34"/>
      <c r="I437" s="34"/>
      <c r="J437" s="34"/>
      <c r="K437" s="30"/>
      <c r="L437" s="31"/>
      <c r="M437" s="30"/>
      <c r="N437" s="30"/>
      <c r="O437" s="30"/>
      <c r="P437" s="35"/>
      <c r="Q437" s="30"/>
      <c r="R437" s="30"/>
      <c r="S437" s="30"/>
    </row>
    <row r="438" spans="1:19" hidden="1" x14ac:dyDescent="0.25">
      <c r="A438" s="53">
        <v>399</v>
      </c>
      <c r="B438" s="33" t="s">
        <v>475</v>
      </c>
      <c r="C438" s="111">
        <f t="shared" si="39"/>
        <v>1156891.71</v>
      </c>
      <c r="D438" s="29">
        <f>ROUND((F438+G438+H438+I438+J438+K438+M438+O438+P438+Q438+R438+S438)*0.0214,2)</f>
        <v>24238.77</v>
      </c>
      <c r="E438" s="30"/>
      <c r="F438" s="30">
        <v>582617.18000000005</v>
      </c>
      <c r="G438" s="30"/>
      <c r="H438" s="30"/>
      <c r="I438" s="30"/>
      <c r="J438" s="30"/>
      <c r="K438" s="30"/>
      <c r="L438" s="31"/>
      <c r="M438" s="30"/>
      <c r="N438" s="30"/>
      <c r="O438" s="34"/>
      <c r="P438" s="35">
        <v>550035.76</v>
      </c>
      <c r="Q438" s="30"/>
      <c r="R438" s="30"/>
      <c r="S438" s="30"/>
    </row>
    <row r="439" spans="1:19" hidden="1" x14ac:dyDescent="0.25">
      <c r="A439" s="53">
        <v>400</v>
      </c>
      <c r="B439" s="33" t="s">
        <v>476</v>
      </c>
      <c r="C439" s="111">
        <f t="shared" si="39"/>
        <v>2454918.9500000002</v>
      </c>
      <c r="D439" s="29">
        <v>12004.07</v>
      </c>
      <c r="E439" s="30"/>
      <c r="F439" s="30">
        <v>2442914.88</v>
      </c>
      <c r="G439" s="30"/>
      <c r="H439" s="35"/>
      <c r="I439" s="35"/>
      <c r="J439" s="35"/>
      <c r="K439" s="30"/>
      <c r="L439" s="31"/>
      <c r="M439" s="30"/>
      <c r="N439" s="30"/>
      <c r="O439" s="34"/>
      <c r="P439" s="30"/>
      <c r="Q439" s="30"/>
      <c r="R439" s="30"/>
      <c r="S439" s="30"/>
    </row>
    <row r="440" spans="1:19" hidden="1" x14ac:dyDescent="0.25">
      <c r="A440" s="53">
        <v>401</v>
      </c>
      <c r="B440" s="33" t="s">
        <v>481</v>
      </c>
      <c r="C440" s="111">
        <f t="shared" si="39"/>
        <v>21709970.190000001</v>
      </c>
      <c r="D440" s="29">
        <f>ROUND((F440+G440+H440+I440+J440+K440+M440+O440+P440+Q440+R440+S440)*0.0214,2)</f>
        <v>454859.37</v>
      </c>
      <c r="E440" s="30"/>
      <c r="F440" s="30"/>
      <c r="G440" s="30"/>
      <c r="H440" s="34"/>
      <c r="I440" s="34"/>
      <c r="J440" s="34"/>
      <c r="K440" s="30"/>
      <c r="L440" s="31"/>
      <c r="M440" s="30"/>
      <c r="N440" s="30" t="s">
        <v>116</v>
      </c>
      <c r="O440" s="30">
        <v>7890487.4900000002</v>
      </c>
      <c r="P440" s="30">
        <v>2905206.82</v>
      </c>
      <c r="Q440" s="30"/>
      <c r="R440" s="30">
        <v>10459416.51</v>
      </c>
      <c r="S440" s="30"/>
    </row>
    <row r="441" spans="1:19" hidden="1" x14ac:dyDescent="0.25">
      <c r="A441" s="53">
        <v>402</v>
      </c>
      <c r="B441" s="33" t="s">
        <v>482</v>
      </c>
      <c r="C441" s="111">
        <f t="shared" si="39"/>
        <v>13178061.4</v>
      </c>
      <c r="D441" s="29">
        <f>ROUND((F441+G441+H441+I441+J441+K441+M441+O441+P441+Q441+R441+S441)*0.0214,2)</f>
        <v>276101.93</v>
      </c>
      <c r="E441" s="30"/>
      <c r="F441" s="30">
        <v>1402283.19</v>
      </c>
      <c r="G441" s="30"/>
      <c r="H441" s="34"/>
      <c r="I441" s="34"/>
      <c r="J441" s="34"/>
      <c r="K441" s="30"/>
      <c r="L441" s="31"/>
      <c r="M441" s="30"/>
      <c r="N441" s="30"/>
      <c r="O441" s="30"/>
      <c r="P441" s="30">
        <v>2000102.8</v>
      </c>
      <c r="Q441" s="30">
        <v>9499573.4800000004</v>
      </c>
      <c r="R441" s="30"/>
      <c r="S441" s="30"/>
    </row>
    <row r="442" spans="1:19" hidden="1" x14ac:dyDescent="0.25">
      <c r="A442" s="53">
        <v>403</v>
      </c>
      <c r="B442" s="33" t="s">
        <v>1118</v>
      </c>
      <c r="C442" s="111">
        <f t="shared" si="39"/>
        <v>3161303.83</v>
      </c>
      <c r="D442" s="29">
        <v>59977.58</v>
      </c>
      <c r="E442" s="30">
        <v>100000</v>
      </c>
      <c r="F442" s="30"/>
      <c r="G442" s="30"/>
      <c r="H442" s="34"/>
      <c r="I442" s="34"/>
      <c r="J442" s="34"/>
      <c r="K442" s="30"/>
      <c r="L442" s="31"/>
      <c r="M442" s="30"/>
      <c r="N442" s="30"/>
      <c r="O442" s="30"/>
      <c r="P442" s="30"/>
      <c r="Q442" s="30"/>
      <c r="R442" s="30">
        <v>3001326.25</v>
      </c>
      <c r="S442" s="30"/>
    </row>
    <row r="443" spans="1:19" hidden="1" x14ac:dyDescent="0.25">
      <c r="A443" s="53">
        <v>404</v>
      </c>
      <c r="B443" s="33" t="s">
        <v>483</v>
      </c>
      <c r="C443" s="111">
        <f t="shared" si="39"/>
        <v>13966087.85</v>
      </c>
      <c r="D443" s="29">
        <f>ROUND((F443+G443+H443+I443+J443+K443+M443+O443+P443+Q443+R443+S443)*0.0214,2)</f>
        <v>290900.76</v>
      </c>
      <c r="E443" s="30">
        <v>81693.58</v>
      </c>
      <c r="F443" s="32">
        <v>2253508.7999999998</v>
      </c>
      <c r="G443" s="30">
        <v>1634474.61</v>
      </c>
      <c r="H443" s="30"/>
      <c r="I443" s="30"/>
      <c r="J443" s="30"/>
      <c r="K443" s="30"/>
      <c r="L443" s="31"/>
      <c r="M443" s="30"/>
      <c r="N443" s="30" t="s">
        <v>116</v>
      </c>
      <c r="O443" s="30">
        <v>7031884.3499999996</v>
      </c>
      <c r="P443" s="30"/>
      <c r="Q443" s="30">
        <v>2673625.75</v>
      </c>
      <c r="R443" s="30"/>
      <c r="S443" s="30"/>
    </row>
    <row r="444" spans="1:19" hidden="1" x14ac:dyDescent="0.25">
      <c r="A444" s="53">
        <v>405</v>
      </c>
      <c r="B444" s="33" t="s">
        <v>484</v>
      </c>
      <c r="C444" s="111">
        <f t="shared" si="39"/>
        <v>15695765.939999999</v>
      </c>
      <c r="D444" s="29">
        <f>ROUND((F444+G444+H444+I444+J444+K444+M444+O444+P444+Q444+R444+S444)*0.0214,2)</f>
        <v>327168.90000000002</v>
      </c>
      <c r="E444" s="30">
        <v>80330.81</v>
      </c>
      <c r="F444" s="32">
        <v>2133505.2000000002</v>
      </c>
      <c r="G444" s="30"/>
      <c r="H444" s="30"/>
      <c r="I444" s="30"/>
      <c r="J444" s="30"/>
      <c r="K444" s="30"/>
      <c r="L444" s="31"/>
      <c r="M444" s="30"/>
      <c r="N444" s="30" t="s">
        <v>116</v>
      </c>
      <c r="O444" s="30">
        <v>7291148.4199999999</v>
      </c>
      <c r="P444" s="30"/>
      <c r="Q444" s="30">
        <v>5863612.6100000003</v>
      </c>
      <c r="R444" s="30"/>
      <c r="S444" s="30"/>
    </row>
    <row r="445" spans="1:19" hidden="1" x14ac:dyDescent="0.25">
      <c r="A445" s="53">
        <v>406</v>
      </c>
      <c r="B445" s="33" t="s">
        <v>485</v>
      </c>
      <c r="C445" s="111">
        <f t="shared" si="39"/>
        <v>96656.4</v>
      </c>
      <c r="D445" s="29"/>
      <c r="E445" s="30">
        <v>96656.4</v>
      </c>
      <c r="F445" s="30"/>
      <c r="G445" s="30"/>
      <c r="H445" s="30"/>
      <c r="I445" s="30"/>
      <c r="J445" s="30"/>
      <c r="K445" s="32"/>
      <c r="L445" s="31"/>
      <c r="M445" s="30"/>
      <c r="N445" s="30"/>
      <c r="O445" s="32"/>
      <c r="P445" s="30"/>
      <c r="Q445" s="30"/>
      <c r="R445" s="30"/>
      <c r="S445" s="30"/>
    </row>
    <row r="446" spans="1:19" hidden="1" x14ac:dyDescent="0.25">
      <c r="A446" s="53">
        <v>407</v>
      </c>
      <c r="B446" s="33" t="s">
        <v>486</v>
      </c>
      <c r="C446" s="111">
        <f t="shared" si="39"/>
        <v>183773.92</v>
      </c>
      <c r="D446" s="29"/>
      <c r="E446" s="30">
        <v>183773.92</v>
      </c>
      <c r="F446" s="30"/>
      <c r="G446" s="32"/>
      <c r="H446" s="30"/>
      <c r="I446" s="30"/>
      <c r="J446" s="30"/>
      <c r="K446" s="30"/>
      <c r="L446" s="31"/>
      <c r="M446" s="30"/>
      <c r="N446" s="30"/>
      <c r="O446" s="32"/>
      <c r="P446" s="30"/>
      <c r="Q446" s="30"/>
      <c r="R446" s="30"/>
      <c r="S446" s="30"/>
    </row>
    <row r="447" spans="1:19" hidden="1" x14ac:dyDescent="0.25">
      <c r="A447" s="53">
        <v>408</v>
      </c>
      <c r="B447" s="33" t="s">
        <v>487</v>
      </c>
      <c r="C447" s="111">
        <f t="shared" si="39"/>
        <v>630687.29</v>
      </c>
      <c r="D447" s="29"/>
      <c r="E447" s="30">
        <v>630687.29</v>
      </c>
      <c r="F447" s="30"/>
      <c r="G447" s="32"/>
      <c r="H447" s="30"/>
      <c r="I447" s="30"/>
      <c r="J447" s="30"/>
      <c r="K447" s="30"/>
      <c r="L447" s="31"/>
      <c r="M447" s="30"/>
      <c r="N447" s="30"/>
      <c r="O447" s="30"/>
      <c r="P447" s="30"/>
      <c r="Q447" s="32"/>
      <c r="R447" s="30"/>
      <c r="S447" s="30"/>
    </row>
    <row r="448" spans="1:19" hidden="1" x14ac:dyDescent="0.25">
      <c r="A448" s="53">
        <v>409</v>
      </c>
      <c r="B448" s="33" t="s">
        <v>488</v>
      </c>
      <c r="C448" s="111">
        <f t="shared" si="39"/>
        <v>166747.85999999999</v>
      </c>
      <c r="D448" s="29"/>
      <c r="E448" s="30">
        <v>166747.85999999999</v>
      </c>
      <c r="F448" s="30"/>
      <c r="G448" s="30"/>
      <c r="H448" s="32"/>
      <c r="I448" s="32"/>
      <c r="J448" s="32"/>
      <c r="K448" s="30"/>
      <c r="L448" s="31"/>
      <c r="M448" s="30"/>
      <c r="N448" s="30"/>
      <c r="O448" s="30"/>
      <c r="P448" s="30"/>
      <c r="Q448" s="30"/>
      <c r="R448" s="30"/>
      <c r="S448" s="30"/>
    </row>
    <row r="449" spans="1:19" hidden="1" x14ac:dyDescent="0.25">
      <c r="A449" s="53">
        <v>410</v>
      </c>
      <c r="B449" s="33" t="s">
        <v>489</v>
      </c>
      <c r="C449" s="111">
        <f t="shared" si="39"/>
        <v>122081.03</v>
      </c>
      <c r="D449" s="29"/>
      <c r="E449" s="30">
        <v>122081.03</v>
      </c>
      <c r="F449" s="30"/>
      <c r="G449" s="30"/>
      <c r="H449" s="34"/>
      <c r="I449" s="34"/>
      <c r="J449" s="34"/>
      <c r="K449" s="30"/>
      <c r="L449" s="31"/>
      <c r="M449" s="30"/>
      <c r="N449" s="30"/>
      <c r="O449" s="30"/>
      <c r="P449" s="30"/>
      <c r="Q449" s="30"/>
      <c r="R449" s="30"/>
      <c r="S449" s="30"/>
    </row>
    <row r="450" spans="1:19" hidden="1" x14ac:dyDescent="0.25">
      <c r="A450" s="53">
        <v>411</v>
      </c>
      <c r="B450" s="33" t="s">
        <v>490</v>
      </c>
      <c r="C450" s="111">
        <f t="shared" si="39"/>
        <v>16555793.68</v>
      </c>
      <c r="D450" s="29">
        <v>84661.62</v>
      </c>
      <c r="E450" s="30"/>
      <c r="F450" s="30"/>
      <c r="G450" s="30"/>
      <c r="H450" s="34"/>
      <c r="I450" s="34"/>
      <c r="J450" s="34"/>
      <c r="K450" s="30"/>
      <c r="L450" s="31"/>
      <c r="M450" s="30"/>
      <c r="N450" s="30"/>
      <c r="O450" s="30"/>
      <c r="P450" s="30"/>
      <c r="Q450" s="30"/>
      <c r="R450" s="30">
        <v>16471132.060000001</v>
      </c>
      <c r="S450" s="30"/>
    </row>
    <row r="451" spans="1:19" hidden="1" x14ac:dyDescent="0.25">
      <c r="A451" s="53">
        <v>412</v>
      </c>
      <c r="B451" s="33" t="s">
        <v>495</v>
      </c>
      <c r="C451" s="111">
        <f t="shared" si="39"/>
        <v>96888.07</v>
      </c>
      <c r="D451" s="29"/>
      <c r="E451" s="30">
        <v>96888.07</v>
      </c>
      <c r="F451" s="30"/>
      <c r="G451" s="30"/>
      <c r="H451" s="30"/>
      <c r="I451" s="30"/>
      <c r="J451" s="30"/>
      <c r="K451" s="34"/>
      <c r="L451" s="31"/>
      <c r="M451" s="30"/>
      <c r="N451" s="30"/>
      <c r="O451" s="30"/>
      <c r="P451" s="30"/>
      <c r="Q451" s="30"/>
      <c r="R451" s="30"/>
      <c r="S451" s="30"/>
    </row>
    <row r="452" spans="1:19" hidden="1" x14ac:dyDescent="0.25">
      <c r="A452" s="53">
        <v>413</v>
      </c>
      <c r="B452" s="33" t="s">
        <v>492</v>
      </c>
      <c r="C452" s="111">
        <f t="shared" si="39"/>
        <v>44958300.359999999</v>
      </c>
      <c r="D452" s="29">
        <f t="shared" ref="D452:D453" si="41">ROUND((F452+G452+H452+I452+J452+K452+M452+O452+P452+Q452+R452+S452)*0.0214,2)</f>
        <v>941949.9</v>
      </c>
      <c r="E452" s="30"/>
      <c r="F452" s="30"/>
      <c r="G452" s="30"/>
      <c r="H452" s="34"/>
      <c r="I452" s="34"/>
      <c r="J452" s="34"/>
      <c r="K452" s="30"/>
      <c r="L452" s="31"/>
      <c r="M452" s="30"/>
      <c r="N452" s="30" t="s">
        <v>56</v>
      </c>
      <c r="O452" s="30">
        <v>19137476.640000001</v>
      </c>
      <c r="P452" s="30"/>
      <c r="Q452" s="30">
        <v>24878873.82</v>
      </c>
      <c r="R452" s="30"/>
      <c r="S452" s="30"/>
    </row>
    <row r="453" spans="1:19" hidden="1" x14ac:dyDescent="0.25">
      <c r="A453" s="53">
        <v>414</v>
      </c>
      <c r="B453" s="33" t="s">
        <v>493</v>
      </c>
      <c r="C453" s="111">
        <f t="shared" ref="C453:C484" si="42">ROUND(SUM(D453+E453+F453+G453+H453+I453+J453+K453+M453+O453+P453+Q453+R453+S453),2)</f>
        <v>16892921.629999999</v>
      </c>
      <c r="D453" s="29">
        <f t="shared" si="41"/>
        <v>353934.33</v>
      </c>
      <c r="E453" s="30"/>
      <c r="F453" s="30">
        <v>2046974.75</v>
      </c>
      <c r="G453" s="30"/>
      <c r="H453" s="34"/>
      <c r="I453" s="34"/>
      <c r="J453" s="34"/>
      <c r="K453" s="30"/>
      <c r="L453" s="31"/>
      <c r="M453" s="30"/>
      <c r="N453" s="30" t="s">
        <v>116</v>
      </c>
      <c r="O453" s="30">
        <v>5901644.9800000004</v>
      </c>
      <c r="P453" s="30"/>
      <c r="Q453" s="30"/>
      <c r="R453" s="30">
        <v>8590367.5700000003</v>
      </c>
      <c r="S453" s="30"/>
    </row>
    <row r="454" spans="1:19" hidden="1" x14ac:dyDescent="0.25">
      <c r="A454" s="53">
        <v>415</v>
      </c>
      <c r="B454" s="33" t="s">
        <v>494</v>
      </c>
      <c r="C454" s="111">
        <f t="shared" si="42"/>
        <v>18836397.379999999</v>
      </c>
      <c r="D454" s="29">
        <v>96323.98</v>
      </c>
      <c r="E454" s="30"/>
      <c r="F454" s="30"/>
      <c r="G454" s="30"/>
      <c r="H454" s="34"/>
      <c r="I454" s="34"/>
      <c r="J454" s="34"/>
      <c r="K454" s="30"/>
      <c r="L454" s="31"/>
      <c r="M454" s="30"/>
      <c r="N454" s="30" t="s">
        <v>116</v>
      </c>
      <c r="O454" s="30">
        <v>10073356.4</v>
      </c>
      <c r="P454" s="30"/>
      <c r="Q454" s="30">
        <v>8666717</v>
      </c>
      <c r="R454" s="30"/>
      <c r="S454" s="30"/>
    </row>
    <row r="455" spans="1:19" hidden="1" x14ac:dyDescent="0.25">
      <c r="A455" s="53">
        <v>416</v>
      </c>
      <c r="B455" s="33" t="s">
        <v>1115</v>
      </c>
      <c r="C455" s="111">
        <f t="shared" si="42"/>
        <v>2326806.35</v>
      </c>
      <c r="D455" s="29">
        <v>36866.519999999997</v>
      </c>
      <c r="E455" s="30">
        <v>81041.03</v>
      </c>
      <c r="F455" s="30">
        <v>2208898.7999999998</v>
      </c>
      <c r="G455" s="30"/>
      <c r="H455" s="34"/>
      <c r="I455" s="34"/>
      <c r="J455" s="34"/>
      <c r="K455" s="30"/>
      <c r="L455" s="31"/>
      <c r="M455" s="30"/>
      <c r="N455" s="30"/>
      <c r="O455" s="30"/>
      <c r="P455" s="30"/>
      <c r="Q455" s="30"/>
      <c r="R455" s="30"/>
      <c r="S455" s="30"/>
    </row>
    <row r="456" spans="1:19" hidden="1" x14ac:dyDescent="0.25">
      <c r="A456" s="53">
        <v>417</v>
      </c>
      <c r="B456" s="33" t="s">
        <v>1116</v>
      </c>
      <c r="C456" s="111">
        <f t="shared" si="42"/>
        <v>1554844.86</v>
      </c>
      <c r="D456" s="29">
        <v>24364.5</v>
      </c>
      <c r="E456" s="30">
        <v>70653.960000000006</v>
      </c>
      <c r="F456" s="30">
        <v>1459826.4</v>
      </c>
      <c r="G456" s="30"/>
      <c r="H456" s="34"/>
      <c r="I456" s="34"/>
      <c r="J456" s="34"/>
      <c r="K456" s="30"/>
      <c r="L456" s="31"/>
      <c r="M456" s="30"/>
      <c r="N456" s="30"/>
      <c r="O456" s="30"/>
      <c r="P456" s="30"/>
      <c r="Q456" s="30"/>
      <c r="R456" s="30"/>
      <c r="S456" s="30"/>
    </row>
    <row r="457" spans="1:19" hidden="1" x14ac:dyDescent="0.25">
      <c r="A457" s="53">
        <v>418</v>
      </c>
      <c r="B457" s="33" t="s">
        <v>1117</v>
      </c>
      <c r="C457" s="111">
        <f t="shared" si="42"/>
        <v>57115.39</v>
      </c>
      <c r="D457" s="29"/>
      <c r="E457" s="30">
        <v>57115.39</v>
      </c>
      <c r="F457" s="30"/>
      <c r="G457" s="30"/>
      <c r="H457" s="34"/>
      <c r="I457" s="34"/>
      <c r="J457" s="34"/>
      <c r="K457" s="35"/>
      <c r="L457" s="31"/>
      <c r="M457" s="30"/>
      <c r="N457" s="30"/>
      <c r="O457" s="30"/>
      <c r="P457" s="30"/>
      <c r="Q457" s="30"/>
      <c r="R457" s="30"/>
      <c r="S457" s="30"/>
    </row>
    <row r="458" spans="1:19" hidden="1" x14ac:dyDescent="0.25">
      <c r="A458" s="53">
        <v>419</v>
      </c>
      <c r="B458" s="33" t="s">
        <v>497</v>
      </c>
      <c r="C458" s="111">
        <f t="shared" si="42"/>
        <v>9595725.5399999991</v>
      </c>
      <c r="D458" s="29">
        <v>149416.41</v>
      </c>
      <c r="E458" s="30">
        <v>72632.28</v>
      </c>
      <c r="F458" s="32"/>
      <c r="G458" s="30"/>
      <c r="H458" s="30"/>
      <c r="I458" s="30"/>
      <c r="J458" s="30"/>
      <c r="K458" s="30"/>
      <c r="L458" s="31">
        <v>4</v>
      </c>
      <c r="M458" s="30">
        <v>9373676.8499999996</v>
      </c>
      <c r="N458" s="30"/>
      <c r="O458" s="30"/>
      <c r="P458" s="30"/>
      <c r="Q458" s="30"/>
      <c r="R458" s="30"/>
      <c r="S458" s="30"/>
    </row>
    <row r="459" spans="1:19" hidden="1" x14ac:dyDescent="0.25">
      <c r="A459" s="53">
        <v>420</v>
      </c>
      <c r="B459" s="33" t="s">
        <v>498</v>
      </c>
      <c r="C459" s="111">
        <f t="shared" si="42"/>
        <v>6283423.9100000001</v>
      </c>
      <c r="D459" s="29">
        <v>97705.32</v>
      </c>
      <c r="E459" s="30">
        <v>56150.2</v>
      </c>
      <c r="F459" s="32"/>
      <c r="G459" s="30"/>
      <c r="H459" s="30"/>
      <c r="I459" s="30"/>
      <c r="J459" s="30"/>
      <c r="K459" s="30"/>
      <c r="L459" s="31">
        <v>3</v>
      </c>
      <c r="M459" s="30">
        <v>6129568.3899999997</v>
      </c>
      <c r="N459" s="30"/>
      <c r="O459" s="30"/>
      <c r="P459" s="30"/>
      <c r="Q459" s="30"/>
      <c r="R459" s="30"/>
      <c r="S459" s="30"/>
    </row>
    <row r="460" spans="1:19" hidden="1" x14ac:dyDescent="0.25">
      <c r="A460" s="53">
        <v>421</v>
      </c>
      <c r="B460" s="33" t="s">
        <v>499</v>
      </c>
      <c r="C460" s="111">
        <f t="shared" si="42"/>
        <v>7037338.6399999997</v>
      </c>
      <c r="D460" s="29">
        <f t="shared" ref="D460:D465" si="43">ROUND((F460+G460+H460+I460+J460+K460+M460+O460+P460+Q460+R460+S460)*0.0214,2)</f>
        <v>147443.75</v>
      </c>
      <c r="E460" s="30"/>
      <c r="F460" s="32">
        <v>1100669.1100000001</v>
      </c>
      <c r="G460" s="30"/>
      <c r="H460" s="30"/>
      <c r="I460" s="30"/>
      <c r="J460" s="30"/>
      <c r="K460" s="30"/>
      <c r="L460" s="31"/>
      <c r="M460" s="30"/>
      <c r="N460" s="30"/>
      <c r="O460" s="30"/>
      <c r="P460" s="30"/>
      <c r="Q460" s="30">
        <v>5789225.7800000003</v>
      </c>
      <c r="R460" s="30"/>
      <c r="S460" s="30"/>
    </row>
    <row r="461" spans="1:19" hidden="1" x14ac:dyDescent="0.25">
      <c r="A461" s="53">
        <v>422</v>
      </c>
      <c r="B461" s="33" t="s">
        <v>500</v>
      </c>
      <c r="C461" s="111">
        <f t="shared" si="42"/>
        <v>8509971.7699999996</v>
      </c>
      <c r="D461" s="29">
        <v>25383.87</v>
      </c>
      <c r="E461" s="30">
        <v>296242.8</v>
      </c>
      <c r="F461" s="32"/>
      <c r="G461" s="32"/>
      <c r="H461" s="32"/>
      <c r="I461" s="32"/>
      <c r="J461" s="32"/>
      <c r="K461" s="30"/>
      <c r="L461" s="31"/>
      <c r="M461" s="30"/>
      <c r="N461" s="30" t="s">
        <v>56</v>
      </c>
      <c r="O461" s="30">
        <v>8188345.0999999996</v>
      </c>
      <c r="P461" s="30"/>
      <c r="Q461" s="30"/>
      <c r="R461" s="30"/>
      <c r="S461" s="30"/>
    </row>
    <row r="462" spans="1:19" hidden="1" x14ac:dyDescent="0.25">
      <c r="A462" s="53">
        <v>423</v>
      </c>
      <c r="B462" s="33" t="s">
        <v>501</v>
      </c>
      <c r="C462" s="111">
        <f t="shared" si="42"/>
        <v>2006197.57</v>
      </c>
      <c r="D462" s="29">
        <v>30702.93</v>
      </c>
      <c r="E462" s="30">
        <v>49338.5</v>
      </c>
      <c r="F462" s="32"/>
      <c r="G462" s="32"/>
      <c r="H462" s="32"/>
      <c r="I462" s="32"/>
      <c r="J462" s="32"/>
      <c r="K462" s="30"/>
      <c r="L462" s="31">
        <v>1</v>
      </c>
      <c r="M462" s="30">
        <v>1926156.14</v>
      </c>
      <c r="N462" s="30"/>
      <c r="O462" s="30"/>
      <c r="P462" s="30"/>
      <c r="Q462" s="30"/>
      <c r="R462" s="30"/>
      <c r="S462" s="30"/>
    </row>
    <row r="463" spans="1:19" hidden="1" x14ac:dyDescent="0.25">
      <c r="A463" s="53">
        <v>424</v>
      </c>
      <c r="B463" s="33" t="s">
        <v>502</v>
      </c>
      <c r="C463" s="111">
        <f t="shared" si="42"/>
        <v>10949928.91</v>
      </c>
      <c r="D463" s="29">
        <v>33839.879999999997</v>
      </c>
      <c r="E463" s="30"/>
      <c r="F463" s="32"/>
      <c r="G463" s="32"/>
      <c r="H463" s="32"/>
      <c r="I463" s="32"/>
      <c r="J463" s="32"/>
      <c r="K463" s="30"/>
      <c r="L463" s="31"/>
      <c r="M463" s="30"/>
      <c r="N463" s="30"/>
      <c r="O463" s="30"/>
      <c r="P463" s="30"/>
      <c r="Q463" s="30">
        <v>10916089.029999999</v>
      </c>
      <c r="R463" s="30"/>
      <c r="S463" s="30"/>
    </row>
    <row r="464" spans="1:19" hidden="1" x14ac:dyDescent="0.25">
      <c r="A464" s="53">
        <v>425</v>
      </c>
      <c r="B464" s="33" t="s">
        <v>503</v>
      </c>
      <c r="C464" s="111">
        <f t="shared" si="42"/>
        <v>5238778.75</v>
      </c>
      <c r="D464" s="29">
        <v>81688.31</v>
      </c>
      <c r="E464" s="30"/>
      <c r="F464" s="32">
        <v>1683034.04</v>
      </c>
      <c r="G464" s="32">
        <v>1425965.34</v>
      </c>
      <c r="H464" s="32">
        <v>859311.67</v>
      </c>
      <c r="I464" s="32">
        <v>478435.03</v>
      </c>
      <c r="J464" s="32">
        <v>710344.36</v>
      </c>
      <c r="K464" s="30"/>
      <c r="L464" s="31"/>
      <c r="M464" s="30"/>
      <c r="N464" s="30"/>
      <c r="O464" s="30"/>
      <c r="P464" s="30"/>
      <c r="Q464" s="30"/>
      <c r="R464" s="30"/>
      <c r="S464" s="30"/>
    </row>
    <row r="465" spans="1:19" hidden="1" x14ac:dyDescent="0.25">
      <c r="A465" s="53">
        <v>426</v>
      </c>
      <c r="B465" s="33" t="s">
        <v>504</v>
      </c>
      <c r="C465" s="111">
        <f t="shared" si="42"/>
        <v>5671860.6399999997</v>
      </c>
      <c r="D465" s="29">
        <f t="shared" si="43"/>
        <v>117700</v>
      </c>
      <c r="E465" s="30">
        <v>54160.639999999999</v>
      </c>
      <c r="F465" s="32"/>
      <c r="G465" s="32"/>
      <c r="H465" s="32"/>
      <c r="I465" s="32"/>
      <c r="J465" s="32"/>
      <c r="K465" s="30"/>
      <c r="L465" s="31">
        <v>2</v>
      </c>
      <c r="M465" s="30">
        <v>5500000</v>
      </c>
      <c r="N465" s="30"/>
      <c r="O465" s="30"/>
      <c r="P465" s="30"/>
      <c r="Q465" s="30"/>
      <c r="R465" s="30"/>
      <c r="S465" s="30"/>
    </row>
    <row r="466" spans="1:19" hidden="1" x14ac:dyDescent="0.25">
      <c r="A466" s="53">
        <v>427</v>
      </c>
      <c r="B466" s="33" t="s">
        <v>505</v>
      </c>
      <c r="C466" s="111">
        <f t="shared" si="42"/>
        <v>434476.06</v>
      </c>
      <c r="D466" s="29"/>
      <c r="E466" s="30">
        <v>434476.06</v>
      </c>
      <c r="F466" s="32"/>
      <c r="G466" s="32"/>
      <c r="H466" s="32"/>
      <c r="I466" s="32"/>
      <c r="J466" s="32"/>
      <c r="K466" s="30"/>
      <c r="L466" s="31"/>
      <c r="M466" s="30"/>
      <c r="N466" s="30"/>
      <c r="O466" s="32"/>
      <c r="P466" s="32"/>
      <c r="Q466" s="30"/>
      <c r="R466" s="30"/>
      <c r="S466" s="30"/>
    </row>
    <row r="467" spans="1:19" hidden="1" x14ac:dyDescent="0.25">
      <c r="A467" s="53">
        <v>428</v>
      </c>
      <c r="B467" s="33" t="s">
        <v>506</v>
      </c>
      <c r="C467" s="111">
        <f t="shared" si="42"/>
        <v>257024.57</v>
      </c>
      <c r="D467" s="29"/>
      <c r="E467" s="30">
        <v>257024.57</v>
      </c>
      <c r="F467" s="32"/>
      <c r="G467" s="32"/>
      <c r="H467" s="32"/>
      <c r="I467" s="32"/>
      <c r="J467" s="32"/>
      <c r="K467" s="30"/>
      <c r="L467" s="31"/>
      <c r="M467" s="30"/>
      <c r="N467" s="30"/>
      <c r="O467" s="32"/>
      <c r="P467" s="30"/>
      <c r="Q467" s="30"/>
      <c r="R467" s="30"/>
      <c r="S467" s="30"/>
    </row>
    <row r="468" spans="1:19" hidden="1" x14ac:dyDescent="0.25">
      <c r="A468" s="53">
        <v>429</v>
      </c>
      <c r="B468" s="33" t="s">
        <v>507</v>
      </c>
      <c r="C468" s="111">
        <f t="shared" si="42"/>
        <v>224326.01</v>
      </c>
      <c r="D468" s="29"/>
      <c r="E468" s="30">
        <v>224326.01</v>
      </c>
      <c r="F468" s="30"/>
      <c r="G468" s="30"/>
      <c r="H468" s="30"/>
      <c r="I468" s="30"/>
      <c r="J468" s="30"/>
      <c r="K468" s="30"/>
      <c r="L468" s="31"/>
      <c r="M468" s="30"/>
      <c r="N468" s="30"/>
      <c r="O468" s="32"/>
      <c r="P468" s="30"/>
      <c r="Q468" s="32"/>
      <c r="R468" s="30"/>
      <c r="S468" s="30"/>
    </row>
    <row r="469" spans="1:19" hidden="1" x14ac:dyDescent="0.25">
      <c r="A469" s="53">
        <v>430</v>
      </c>
      <c r="B469" s="33" t="s">
        <v>508</v>
      </c>
      <c r="C469" s="111">
        <f t="shared" si="42"/>
        <v>258278.16</v>
      </c>
      <c r="D469" s="29"/>
      <c r="E469" s="30">
        <v>258278.16</v>
      </c>
      <c r="F469" s="32"/>
      <c r="G469" s="32"/>
      <c r="H469" s="32"/>
      <c r="I469" s="32"/>
      <c r="J469" s="32"/>
      <c r="K469" s="30"/>
      <c r="L469" s="31"/>
      <c r="M469" s="30"/>
      <c r="N469" s="30"/>
      <c r="O469" s="32"/>
      <c r="P469" s="30"/>
      <c r="Q469" s="30"/>
      <c r="R469" s="30"/>
      <c r="S469" s="30"/>
    </row>
    <row r="470" spans="1:19" hidden="1" x14ac:dyDescent="0.25">
      <c r="A470" s="53">
        <v>431</v>
      </c>
      <c r="B470" s="33" t="s">
        <v>509</v>
      </c>
      <c r="C470" s="111">
        <f t="shared" si="42"/>
        <v>53382.09</v>
      </c>
      <c r="D470" s="29"/>
      <c r="E470" s="30">
        <v>53382.09</v>
      </c>
      <c r="F470" s="30"/>
      <c r="G470" s="32"/>
      <c r="H470" s="30"/>
      <c r="I470" s="30"/>
      <c r="J470" s="30"/>
      <c r="K470" s="30"/>
      <c r="L470" s="31"/>
      <c r="M470" s="30"/>
      <c r="N470" s="30"/>
      <c r="O470" s="30"/>
      <c r="P470" s="30"/>
      <c r="Q470" s="30"/>
      <c r="R470" s="30"/>
      <c r="S470" s="30"/>
    </row>
    <row r="471" spans="1:19" hidden="1" x14ac:dyDescent="0.25">
      <c r="A471" s="53">
        <v>432</v>
      </c>
      <c r="B471" s="33" t="s">
        <v>510</v>
      </c>
      <c r="C471" s="111">
        <f t="shared" si="42"/>
        <v>53324.49</v>
      </c>
      <c r="D471" s="29"/>
      <c r="E471" s="30">
        <v>53324.49</v>
      </c>
      <c r="F471" s="30"/>
      <c r="G471" s="32"/>
      <c r="H471" s="30"/>
      <c r="I471" s="30"/>
      <c r="J471" s="30"/>
      <c r="K471" s="30"/>
      <c r="L471" s="31"/>
      <c r="M471" s="30"/>
      <c r="N471" s="30"/>
      <c r="O471" s="30"/>
      <c r="P471" s="30"/>
      <c r="Q471" s="30"/>
      <c r="R471" s="30"/>
      <c r="S471" s="30"/>
    </row>
    <row r="472" spans="1:19" hidden="1" x14ac:dyDescent="0.25">
      <c r="A472" s="53">
        <v>433</v>
      </c>
      <c r="B472" s="33" t="s">
        <v>511</v>
      </c>
      <c r="C472" s="111">
        <f t="shared" si="42"/>
        <v>4584013.84</v>
      </c>
      <c r="D472" s="29">
        <f>ROUND((F472+G472+H472+I472+J472+K472+M472+O472+P472+Q472+R472+S472)*0.0214,2)</f>
        <v>96042.58</v>
      </c>
      <c r="E472" s="30"/>
      <c r="F472" s="30"/>
      <c r="G472" s="32"/>
      <c r="H472" s="30"/>
      <c r="I472" s="30"/>
      <c r="J472" s="30"/>
      <c r="K472" s="30"/>
      <c r="L472" s="31"/>
      <c r="M472" s="30"/>
      <c r="N472" s="30"/>
      <c r="O472" s="30"/>
      <c r="P472" s="30"/>
      <c r="Q472" s="30">
        <v>4487971.26</v>
      </c>
      <c r="R472" s="30"/>
      <c r="S472" s="30"/>
    </row>
    <row r="473" spans="1:19" hidden="1" x14ac:dyDescent="0.25">
      <c r="A473" s="53">
        <v>434</v>
      </c>
      <c r="B473" s="33" t="s">
        <v>512</v>
      </c>
      <c r="C473" s="111">
        <f t="shared" si="42"/>
        <v>15508551.949999999</v>
      </c>
      <c r="D473" s="29">
        <v>47927.94</v>
      </c>
      <c r="E473" s="30"/>
      <c r="F473" s="30">
        <v>1408696.47</v>
      </c>
      <c r="G473" s="32">
        <v>4172762.8699999996</v>
      </c>
      <c r="H473" s="30">
        <v>1000870.3899999999</v>
      </c>
      <c r="I473" s="30">
        <v>541230.80000000005</v>
      </c>
      <c r="J473" s="30">
        <v>808197.99</v>
      </c>
      <c r="K473" s="30"/>
      <c r="L473" s="31"/>
      <c r="M473" s="30"/>
      <c r="N473" s="30" t="s">
        <v>56</v>
      </c>
      <c r="O473" s="30">
        <v>7528865.4900000002</v>
      </c>
      <c r="P473" s="30"/>
      <c r="Q473" s="30"/>
      <c r="R473" s="30"/>
      <c r="S473" s="30"/>
    </row>
    <row r="474" spans="1:19" hidden="1" x14ac:dyDescent="0.25">
      <c r="A474" s="53">
        <v>435</v>
      </c>
      <c r="B474" s="33" t="s">
        <v>513</v>
      </c>
      <c r="C474" s="111">
        <f t="shared" si="42"/>
        <v>484449.91</v>
      </c>
      <c r="D474" s="29"/>
      <c r="E474" s="30">
        <v>484449.91</v>
      </c>
      <c r="F474" s="30"/>
      <c r="G474" s="32"/>
      <c r="H474" s="30"/>
      <c r="I474" s="30"/>
      <c r="J474" s="30"/>
      <c r="K474" s="30"/>
      <c r="L474" s="31"/>
      <c r="M474" s="30"/>
      <c r="N474" s="30"/>
      <c r="O474" s="30"/>
      <c r="P474" s="30"/>
      <c r="Q474" s="30"/>
      <c r="R474" s="30"/>
      <c r="S474" s="30"/>
    </row>
    <row r="475" spans="1:19" hidden="1" x14ac:dyDescent="0.25">
      <c r="A475" s="53">
        <v>436</v>
      </c>
      <c r="B475" s="33" t="s">
        <v>514</v>
      </c>
      <c r="C475" s="111">
        <f t="shared" si="42"/>
        <v>103477.87</v>
      </c>
      <c r="D475" s="29"/>
      <c r="E475" s="30">
        <v>103477.87</v>
      </c>
      <c r="F475" s="30"/>
      <c r="G475" s="32"/>
      <c r="H475" s="30"/>
      <c r="I475" s="30"/>
      <c r="J475" s="30"/>
      <c r="K475" s="30"/>
      <c r="L475" s="31"/>
      <c r="M475" s="30"/>
      <c r="N475" s="30"/>
      <c r="O475" s="30"/>
      <c r="P475" s="30"/>
      <c r="Q475" s="30"/>
      <c r="R475" s="30"/>
      <c r="S475" s="30"/>
    </row>
    <row r="476" spans="1:19" hidden="1" x14ac:dyDescent="0.25">
      <c r="A476" s="53">
        <v>437</v>
      </c>
      <c r="B476" s="33" t="s">
        <v>515</v>
      </c>
      <c r="C476" s="111">
        <f t="shared" si="42"/>
        <v>483377.55</v>
      </c>
      <c r="D476" s="29"/>
      <c r="E476" s="30">
        <v>483377.55</v>
      </c>
      <c r="F476" s="30"/>
      <c r="G476" s="32"/>
      <c r="H476" s="30"/>
      <c r="I476" s="30"/>
      <c r="J476" s="30"/>
      <c r="K476" s="30"/>
      <c r="L476" s="31"/>
      <c r="M476" s="30"/>
      <c r="N476" s="30"/>
      <c r="O476" s="30"/>
      <c r="P476" s="30"/>
      <c r="Q476" s="30"/>
      <c r="R476" s="30"/>
      <c r="S476" s="30"/>
    </row>
    <row r="477" spans="1:19" hidden="1" x14ac:dyDescent="0.25">
      <c r="A477" s="53">
        <v>438</v>
      </c>
      <c r="B477" s="33" t="s">
        <v>516</v>
      </c>
      <c r="C477" s="111">
        <f t="shared" si="42"/>
        <v>2101950.87</v>
      </c>
      <c r="D477" s="29">
        <v>6212.2</v>
      </c>
      <c r="E477" s="30">
        <v>91803.06</v>
      </c>
      <c r="F477" s="30">
        <v>2003935.61</v>
      </c>
      <c r="G477" s="32"/>
      <c r="H477" s="30"/>
      <c r="I477" s="30"/>
      <c r="J477" s="30"/>
      <c r="K477" s="30"/>
      <c r="L477" s="31"/>
      <c r="M477" s="30"/>
      <c r="N477" s="30"/>
      <c r="O477" s="30"/>
      <c r="P477" s="30"/>
      <c r="Q477" s="30"/>
      <c r="R477" s="30"/>
      <c r="S477" s="30"/>
    </row>
    <row r="478" spans="1:19" hidden="1" x14ac:dyDescent="0.25">
      <c r="A478" s="53">
        <v>439</v>
      </c>
      <c r="B478" s="33" t="s">
        <v>517</v>
      </c>
      <c r="C478" s="111">
        <f t="shared" si="42"/>
        <v>701684.65</v>
      </c>
      <c r="D478" s="29">
        <v>1866.14</v>
      </c>
      <c r="E478" s="30">
        <v>67632.56</v>
      </c>
      <c r="F478" s="30">
        <v>632185.94999999995</v>
      </c>
      <c r="G478" s="32"/>
      <c r="H478" s="30"/>
      <c r="I478" s="30"/>
      <c r="J478" s="30"/>
      <c r="K478" s="30"/>
      <c r="L478" s="31"/>
      <c r="M478" s="30"/>
      <c r="N478" s="30"/>
      <c r="O478" s="30"/>
      <c r="P478" s="30"/>
      <c r="Q478" s="30"/>
      <c r="R478" s="30"/>
      <c r="S478" s="30"/>
    </row>
    <row r="479" spans="1:19" hidden="1" x14ac:dyDescent="0.25">
      <c r="A479" s="53">
        <v>440</v>
      </c>
      <c r="B479" s="33" t="s">
        <v>1123</v>
      </c>
      <c r="C479" s="111">
        <f t="shared" si="42"/>
        <v>17003143.649999999</v>
      </c>
      <c r="D479" s="29">
        <f>ROUND((F479+G479+H479+I479+J479+K479+M479+O479+P479+Q479+R479+S479)*0.0214,2)</f>
        <v>356243.66</v>
      </c>
      <c r="E479" s="30"/>
      <c r="F479" s="30">
        <v>1667503.53</v>
      </c>
      <c r="G479" s="34">
        <v>4314032.8</v>
      </c>
      <c r="H479" s="30">
        <v>2269444.5499999998</v>
      </c>
      <c r="I479" s="30">
        <v>1120875.78</v>
      </c>
      <c r="J479" s="30">
        <v>1337903.77</v>
      </c>
      <c r="K479" s="30"/>
      <c r="L479" s="31"/>
      <c r="M479" s="30"/>
      <c r="N479" s="30"/>
      <c r="O479" s="30">
        <v>5937139.5599999996</v>
      </c>
      <c r="P479" s="30"/>
      <c r="Q479" s="30"/>
      <c r="R479" s="30"/>
      <c r="S479" s="30"/>
    </row>
    <row r="480" spans="1:19" hidden="1" x14ac:dyDescent="0.25">
      <c r="A480" s="53">
        <v>441</v>
      </c>
      <c r="B480" s="33" t="s">
        <v>1124</v>
      </c>
      <c r="C480" s="111">
        <f t="shared" si="42"/>
        <v>14804678.07</v>
      </c>
      <c r="D480" s="29">
        <f>ROUND((F480+G480+H480+I480+J480+K480+M480+O480+P480+Q480+R480+S480)*0.0214,2)</f>
        <v>310182.21000000002</v>
      </c>
      <c r="E480" s="30"/>
      <c r="F480" s="30">
        <v>1268881.58</v>
      </c>
      <c r="G480" s="34">
        <v>4171376.76</v>
      </c>
      <c r="H480" s="30">
        <v>1918503.89</v>
      </c>
      <c r="I480" s="30">
        <v>666464.26</v>
      </c>
      <c r="J480" s="30">
        <v>1105803.3500000001</v>
      </c>
      <c r="K480" s="30"/>
      <c r="L480" s="31"/>
      <c r="M480" s="30"/>
      <c r="N480" s="30"/>
      <c r="O480" s="30">
        <v>5363466.0199999996</v>
      </c>
      <c r="P480" s="30"/>
      <c r="Q480" s="30"/>
      <c r="R480" s="30"/>
      <c r="S480" s="30"/>
    </row>
    <row r="481" spans="1:19" hidden="1" x14ac:dyDescent="0.25">
      <c r="A481" s="53">
        <v>442</v>
      </c>
      <c r="B481" s="33" t="s">
        <v>518</v>
      </c>
      <c r="C481" s="111">
        <f t="shared" si="42"/>
        <v>92854.36</v>
      </c>
      <c r="D481" s="29"/>
      <c r="E481" s="30">
        <v>92854.36</v>
      </c>
      <c r="F481" s="30"/>
      <c r="G481" s="30"/>
      <c r="H481" s="30"/>
      <c r="I481" s="30"/>
      <c r="J481" s="30"/>
      <c r="K481" s="30"/>
      <c r="L481" s="31"/>
      <c r="M481" s="30"/>
      <c r="N481" s="30"/>
      <c r="O481" s="32"/>
      <c r="P481" s="30"/>
      <c r="Q481" s="30"/>
      <c r="R481" s="30"/>
      <c r="S481" s="30"/>
    </row>
    <row r="482" spans="1:19" hidden="1" x14ac:dyDescent="0.25">
      <c r="A482" s="53">
        <v>443</v>
      </c>
      <c r="B482" s="33" t="s">
        <v>519</v>
      </c>
      <c r="C482" s="111">
        <f t="shared" si="42"/>
        <v>260447.93</v>
      </c>
      <c r="D482" s="29"/>
      <c r="E482" s="30">
        <v>260447.93</v>
      </c>
      <c r="F482" s="32"/>
      <c r="G482" s="32"/>
      <c r="H482" s="32"/>
      <c r="I482" s="32"/>
      <c r="J482" s="32"/>
      <c r="K482" s="30"/>
      <c r="L482" s="31"/>
      <c r="M482" s="30"/>
      <c r="N482" s="30"/>
      <c r="O482" s="32"/>
      <c r="P482" s="30"/>
      <c r="Q482" s="30"/>
      <c r="R482" s="30"/>
      <c r="S482" s="30"/>
    </row>
    <row r="483" spans="1:19" hidden="1" x14ac:dyDescent="0.25">
      <c r="A483" s="53">
        <v>444</v>
      </c>
      <c r="B483" s="33" t="s">
        <v>520</v>
      </c>
      <c r="C483" s="111">
        <f t="shared" si="42"/>
        <v>497830.61</v>
      </c>
      <c r="D483" s="29"/>
      <c r="E483" s="30">
        <v>497830.61</v>
      </c>
      <c r="F483" s="30"/>
      <c r="G483" s="30"/>
      <c r="H483" s="30"/>
      <c r="I483" s="30"/>
      <c r="J483" s="30"/>
      <c r="K483" s="30"/>
      <c r="L483" s="31"/>
      <c r="M483" s="30"/>
      <c r="N483" s="30"/>
      <c r="O483" s="32"/>
      <c r="P483" s="30"/>
      <c r="Q483" s="32"/>
      <c r="R483" s="30"/>
      <c r="S483" s="30"/>
    </row>
    <row r="484" spans="1:19" hidden="1" x14ac:dyDescent="0.25">
      <c r="A484" s="53">
        <v>445</v>
      </c>
      <c r="B484" s="33" t="s">
        <v>521</v>
      </c>
      <c r="C484" s="111">
        <f t="shared" si="42"/>
        <v>195131.04</v>
      </c>
      <c r="D484" s="29"/>
      <c r="E484" s="30">
        <v>195131.04</v>
      </c>
      <c r="F484" s="32"/>
      <c r="G484" s="32"/>
      <c r="H484" s="32"/>
      <c r="I484" s="32"/>
      <c r="J484" s="32"/>
      <c r="K484" s="30"/>
      <c r="L484" s="31"/>
      <c r="M484" s="30"/>
      <c r="N484" s="30"/>
      <c r="O484" s="30"/>
      <c r="P484" s="30"/>
      <c r="Q484" s="30"/>
      <c r="R484" s="30"/>
      <c r="S484" s="30"/>
    </row>
    <row r="485" spans="1:19" hidden="1" x14ac:dyDescent="0.25">
      <c r="A485" s="53">
        <v>446</v>
      </c>
      <c r="B485" s="33" t="s">
        <v>523</v>
      </c>
      <c r="C485" s="111">
        <f t="shared" ref="C485:C497" si="44">ROUND(SUM(D485+E485+F485+G485+H485+I485+J485+K485+M485+O485+P485+Q485+R485+S485),2)</f>
        <v>6065402</v>
      </c>
      <c r="D485" s="29">
        <v>94277.68</v>
      </c>
      <c r="E485" s="30">
        <v>56589.93</v>
      </c>
      <c r="F485" s="32"/>
      <c r="G485" s="34"/>
      <c r="H485" s="32"/>
      <c r="I485" s="32"/>
      <c r="J485" s="32"/>
      <c r="K485" s="30"/>
      <c r="L485" s="31">
        <v>3</v>
      </c>
      <c r="M485" s="30">
        <v>5914534.3899999997</v>
      </c>
      <c r="N485" s="30"/>
      <c r="O485" s="30"/>
      <c r="P485" s="30"/>
      <c r="Q485" s="30"/>
      <c r="R485" s="30"/>
      <c r="S485" s="30"/>
    </row>
    <row r="486" spans="1:19" hidden="1" x14ac:dyDescent="0.25">
      <c r="A486" s="53">
        <v>447</v>
      </c>
      <c r="B486" s="33" t="s">
        <v>524</v>
      </c>
      <c r="C486" s="111">
        <f t="shared" si="44"/>
        <v>24093371.829999998</v>
      </c>
      <c r="D486" s="29">
        <f>ROUND((F486+G486+H486+I486+J486+K486+M486+O486+P486+Q486+R486+S486)*0.0214,2)</f>
        <v>504795.53</v>
      </c>
      <c r="E486" s="30"/>
      <c r="F486" s="32">
        <v>3013717.82</v>
      </c>
      <c r="G486" s="34"/>
      <c r="H486" s="32"/>
      <c r="I486" s="32"/>
      <c r="J486" s="32"/>
      <c r="K486" s="30"/>
      <c r="L486" s="31"/>
      <c r="M486" s="30"/>
      <c r="N486" s="30" t="s">
        <v>56</v>
      </c>
      <c r="O486" s="30">
        <v>9140874.6699999999</v>
      </c>
      <c r="P486" s="30"/>
      <c r="Q486" s="30">
        <v>11433983.810000001</v>
      </c>
      <c r="R486" s="30"/>
      <c r="S486" s="30"/>
    </row>
    <row r="487" spans="1:19" hidden="1" x14ac:dyDescent="0.25">
      <c r="A487" s="53">
        <v>448</v>
      </c>
      <c r="B487" s="33" t="s">
        <v>525</v>
      </c>
      <c r="C487" s="111">
        <f t="shared" si="44"/>
        <v>9033990.6999999993</v>
      </c>
      <c r="D487" s="29">
        <v>140569.47</v>
      </c>
      <c r="E487" s="30">
        <v>74759.179999999993</v>
      </c>
      <c r="F487" s="32"/>
      <c r="G487" s="34"/>
      <c r="H487" s="32"/>
      <c r="I487" s="32"/>
      <c r="J487" s="32"/>
      <c r="K487" s="30"/>
      <c r="L487" s="31">
        <v>5</v>
      </c>
      <c r="M487" s="30">
        <v>8818662.0500000007</v>
      </c>
      <c r="N487" s="30"/>
      <c r="O487" s="30"/>
      <c r="P487" s="30"/>
      <c r="Q487" s="30"/>
      <c r="R487" s="30"/>
      <c r="S487" s="30"/>
    </row>
    <row r="488" spans="1:19" hidden="1" x14ac:dyDescent="0.25">
      <c r="A488" s="53">
        <v>449</v>
      </c>
      <c r="B488" s="33" t="s">
        <v>526</v>
      </c>
      <c r="C488" s="111">
        <f t="shared" si="44"/>
        <v>5619891.9800000004</v>
      </c>
      <c r="D488" s="29">
        <v>87301.94</v>
      </c>
      <c r="E488" s="30">
        <v>55680.34</v>
      </c>
      <c r="F488" s="32"/>
      <c r="G488" s="34"/>
      <c r="H488" s="32"/>
      <c r="I488" s="32"/>
      <c r="J488" s="32"/>
      <c r="K488" s="30"/>
      <c r="L488" s="31">
        <v>3</v>
      </c>
      <c r="M488" s="30">
        <v>5476909.7000000002</v>
      </c>
      <c r="N488" s="30"/>
      <c r="O488" s="30"/>
      <c r="P488" s="30"/>
      <c r="Q488" s="30"/>
      <c r="R488" s="30"/>
      <c r="S488" s="30"/>
    </row>
    <row r="489" spans="1:19" hidden="1" x14ac:dyDescent="0.25">
      <c r="A489" s="53">
        <v>450</v>
      </c>
      <c r="B489" s="33" t="s">
        <v>527</v>
      </c>
      <c r="C489" s="111">
        <f t="shared" si="44"/>
        <v>225572.89</v>
      </c>
      <c r="D489" s="29"/>
      <c r="E489" s="30">
        <v>225572.89</v>
      </c>
      <c r="F489" s="32"/>
      <c r="G489" s="34"/>
      <c r="H489" s="32"/>
      <c r="I489" s="32"/>
      <c r="J489" s="32"/>
      <c r="K489" s="30"/>
      <c r="L489" s="31"/>
      <c r="M489" s="30"/>
      <c r="N489" s="30"/>
      <c r="O489" s="30"/>
      <c r="P489" s="30"/>
      <c r="Q489" s="30"/>
      <c r="R489" s="30"/>
      <c r="S489" s="30"/>
    </row>
    <row r="490" spans="1:19" hidden="1" x14ac:dyDescent="0.25">
      <c r="A490" s="53">
        <v>451</v>
      </c>
      <c r="B490" s="33" t="s">
        <v>528</v>
      </c>
      <c r="C490" s="111">
        <f>ROUND(SUM(D490+E490+F490+G490+H490+I490+J490+K490+M490+O490+P490+Q490+R490+S490),2)</f>
        <v>23755084.920000002</v>
      </c>
      <c r="D490" s="29">
        <v>46117.67</v>
      </c>
      <c r="E490" s="30"/>
      <c r="F490" s="32"/>
      <c r="G490" s="34">
        <v>3824108.58</v>
      </c>
      <c r="H490" s="32"/>
      <c r="I490" s="32"/>
      <c r="J490" s="32"/>
      <c r="K490" s="30"/>
      <c r="L490" s="31"/>
      <c r="M490" s="30"/>
      <c r="N490" s="30" t="s">
        <v>56</v>
      </c>
      <c r="O490" s="30">
        <v>11252926.060000001</v>
      </c>
      <c r="P490" s="30"/>
      <c r="Q490" s="30">
        <v>8631932.6099999994</v>
      </c>
      <c r="R490" s="30"/>
      <c r="S490" s="30"/>
    </row>
    <row r="491" spans="1:19" hidden="1" x14ac:dyDescent="0.25">
      <c r="A491" s="53">
        <v>452</v>
      </c>
      <c r="B491" s="33" t="s">
        <v>529</v>
      </c>
      <c r="C491" s="111">
        <f t="shared" si="44"/>
        <v>10682090.949999999</v>
      </c>
      <c r="D491" s="29">
        <f>ROUND((F491+G491+H491+I491+J491+K491+M491+O491+P491+Q491+R491+S491)*0.0214,2)</f>
        <v>219577.69</v>
      </c>
      <c r="E491" s="30">
        <v>201873.75</v>
      </c>
      <c r="F491" s="32"/>
      <c r="G491" s="30"/>
      <c r="H491" s="32"/>
      <c r="I491" s="32"/>
      <c r="J491" s="32"/>
      <c r="K491" s="30"/>
      <c r="L491" s="31"/>
      <c r="M491" s="30"/>
      <c r="N491" s="30" t="s">
        <v>116</v>
      </c>
      <c r="O491" s="30">
        <v>6425865.7599999998</v>
      </c>
      <c r="P491" s="30"/>
      <c r="Q491" s="30">
        <v>3834773.75</v>
      </c>
      <c r="R491" s="30"/>
      <c r="S491" s="30"/>
    </row>
    <row r="492" spans="1:19" hidden="1" x14ac:dyDescent="0.25">
      <c r="A492" s="53">
        <v>453</v>
      </c>
      <c r="B492" s="33" t="s">
        <v>530</v>
      </c>
      <c r="C492" s="111">
        <f t="shared" si="44"/>
        <v>290428.90000000002</v>
      </c>
      <c r="D492" s="29"/>
      <c r="E492" s="30">
        <v>290428.90000000002</v>
      </c>
      <c r="F492" s="30"/>
      <c r="G492" s="32"/>
      <c r="H492" s="30"/>
      <c r="I492" s="30"/>
      <c r="J492" s="30"/>
      <c r="K492" s="30"/>
      <c r="L492" s="31"/>
      <c r="M492" s="30"/>
      <c r="N492" s="30"/>
      <c r="O492" s="30"/>
      <c r="P492" s="30"/>
      <c r="Q492" s="30"/>
      <c r="R492" s="30"/>
      <c r="S492" s="30"/>
    </row>
    <row r="493" spans="1:19" hidden="1" x14ac:dyDescent="0.25">
      <c r="A493" s="53">
        <v>454</v>
      </c>
      <c r="B493" s="33" t="s">
        <v>531</v>
      </c>
      <c r="C493" s="111">
        <f t="shared" si="44"/>
        <v>10419487.66</v>
      </c>
      <c r="D493" s="29">
        <v>162309.76000000001</v>
      </c>
      <c r="E493" s="30">
        <v>74633.45</v>
      </c>
      <c r="F493" s="32"/>
      <c r="G493" s="34"/>
      <c r="H493" s="32"/>
      <c r="I493" s="32"/>
      <c r="J493" s="32"/>
      <c r="K493" s="30"/>
      <c r="L493" s="31">
        <v>5</v>
      </c>
      <c r="M493" s="30">
        <v>10182544.449999999</v>
      </c>
      <c r="N493" s="30"/>
      <c r="O493" s="30"/>
      <c r="P493" s="30"/>
      <c r="Q493" s="30"/>
      <c r="R493" s="30"/>
      <c r="S493" s="30"/>
    </row>
    <row r="494" spans="1:19" hidden="1" x14ac:dyDescent="0.25">
      <c r="A494" s="53">
        <v>455</v>
      </c>
      <c r="B494" s="33" t="s">
        <v>532</v>
      </c>
      <c r="C494" s="111">
        <f t="shared" si="44"/>
        <v>4434656.2300000004</v>
      </c>
      <c r="D494" s="29">
        <v>68711.64</v>
      </c>
      <c r="E494" s="30">
        <v>55302.1</v>
      </c>
      <c r="F494" s="30"/>
      <c r="G494" s="32"/>
      <c r="H494" s="30"/>
      <c r="I494" s="30"/>
      <c r="J494" s="30"/>
      <c r="K494" s="30"/>
      <c r="L494" s="31">
        <v>2</v>
      </c>
      <c r="M494" s="30">
        <v>4310642.49</v>
      </c>
      <c r="N494" s="30"/>
      <c r="O494" s="30"/>
      <c r="P494" s="30"/>
      <c r="Q494" s="30"/>
      <c r="R494" s="30"/>
      <c r="S494" s="30"/>
    </row>
    <row r="495" spans="1:19" hidden="1" x14ac:dyDescent="0.25">
      <c r="A495" s="53">
        <v>456</v>
      </c>
      <c r="B495" s="33" t="s">
        <v>533</v>
      </c>
      <c r="C495" s="111">
        <f t="shared" si="44"/>
        <v>4464554.8099999996</v>
      </c>
      <c r="D495" s="29">
        <v>69182.16</v>
      </c>
      <c r="E495" s="30">
        <v>55211.86</v>
      </c>
      <c r="F495" s="30"/>
      <c r="G495" s="32"/>
      <c r="H495" s="30"/>
      <c r="I495" s="30"/>
      <c r="J495" s="30"/>
      <c r="K495" s="30"/>
      <c r="L495" s="31">
        <v>2</v>
      </c>
      <c r="M495" s="30">
        <v>4340160.79</v>
      </c>
      <c r="N495" s="30"/>
      <c r="O495" s="30"/>
      <c r="P495" s="30"/>
      <c r="Q495" s="30"/>
      <c r="R495" s="30"/>
      <c r="S495" s="30"/>
    </row>
    <row r="496" spans="1:19" hidden="1" x14ac:dyDescent="0.25">
      <c r="A496" s="53">
        <v>457</v>
      </c>
      <c r="B496" s="33" t="s">
        <v>534</v>
      </c>
      <c r="C496" s="111">
        <f t="shared" si="44"/>
        <v>1003116.79</v>
      </c>
      <c r="D496" s="29"/>
      <c r="E496" s="30">
        <v>1003116.79</v>
      </c>
      <c r="F496" s="32"/>
      <c r="G496" s="32"/>
      <c r="H496" s="32"/>
      <c r="I496" s="32"/>
      <c r="J496" s="32"/>
      <c r="K496" s="30"/>
      <c r="L496" s="31"/>
      <c r="M496" s="30"/>
      <c r="N496" s="30"/>
      <c r="O496" s="32"/>
      <c r="P496" s="30"/>
      <c r="Q496" s="32"/>
      <c r="R496" s="30"/>
      <c r="S496" s="30"/>
    </row>
    <row r="497" spans="1:19" hidden="1" x14ac:dyDescent="0.25">
      <c r="A497" s="53">
        <v>458</v>
      </c>
      <c r="B497" s="33" t="s">
        <v>535</v>
      </c>
      <c r="C497" s="111">
        <f t="shared" si="44"/>
        <v>587123.9</v>
      </c>
      <c r="D497" s="29"/>
      <c r="E497" s="30">
        <v>587123.9</v>
      </c>
      <c r="F497" s="32"/>
      <c r="G497" s="32"/>
      <c r="H497" s="32"/>
      <c r="I497" s="32"/>
      <c r="J497" s="32"/>
      <c r="K497" s="30"/>
      <c r="L497" s="31"/>
      <c r="M497" s="30"/>
      <c r="N497" s="30"/>
      <c r="O497" s="30"/>
      <c r="P497" s="30"/>
      <c r="Q497" s="32"/>
      <c r="R497" s="30"/>
      <c r="S497" s="30"/>
    </row>
    <row r="498" spans="1:19" hidden="1" x14ac:dyDescent="0.25">
      <c r="A498" s="53">
        <v>459</v>
      </c>
      <c r="B498" s="33" t="s">
        <v>536</v>
      </c>
      <c r="C498" s="111">
        <f>ROUND(SUM(D498+E498+F498+G498+H498+I498+J498+K498+M498+O498+P498+Q498+R498+S498),2)</f>
        <v>6637498.1900000004</v>
      </c>
      <c r="D498" s="29">
        <v>138366.51</v>
      </c>
      <c r="E498" s="30"/>
      <c r="F498" s="34"/>
      <c r="G498" s="32"/>
      <c r="H498" s="32"/>
      <c r="I498" s="32"/>
      <c r="J498" s="32"/>
      <c r="K498" s="30"/>
      <c r="L498" s="31"/>
      <c r="M498" s="30"/>
      <c r="N498" s="30" t="s">
        <v>56</v>
      </c>
      <c r="O498" s="30">
        <v>3277165.09</v>
      </c>
      <c r="P498" s="30"/>
      <c r="Q498" s="32">
        <v>3221966.59</v>
      </c>
      <c r="R498" s="30"/>
      <c r="S498" s="30"/>
    </row>
    <row r="499" spans="1:19" hidden="1" x14ac:dyDescent="0.25">
      <c r="A499" s="53">
        <v>460</v>
      </c>
      <c r="B499" s="33" t="s">
        <v>537</v>
      </c>
      <c r="C499" s="111">
        <f t="shared" ref="C499:C530" si="45">ROUND(SUM(D499+E499+F499+G499+H499+I499+J499+K499+M499+O499+P499+Q499+R499+S499),2)</f>
        <v>478107.38</v>
      </c>
      <c r="D499" s="29"/>
      <c r="E499" s="30">
        <v>478107.38</v>
      </c>
      <c r="F499" s="30"/>
      <c r="G499" s="32"/>
      <c r="H499" s="32"/>
      <c r="I499" s="32"/>
      <c r="J499" s="32"/>
      <c r="K499" s="30"/>
      <c r="L499" s="31"/>
      <c r="M499" s="30"/>
      <c r="N499" s="30"/>
      <c r="O499" s="30"/>
      <c r="P499" s="30"/>
      <c r="Q499" s="32"/>
      <c r="R499" s="30"/>
      <c r="S499" s="30"/>
    </row>
    <row r="500" spans="1:19" hidden="1" x14ac:dyDescent="0.25">
      <c r="A500" s="53">
        <v>461</v>
      </c>
      <c r="B500" s="33" t="s">
        <v>538</v>
      </c>
      <c r="C500" s="111">
        <f t="shared" si="45"/>
        <v>4413404.79</v>
      </c>
      <c r="D500" s="29">
        <f>ROUND((F500+G500+H500+I500+J500+K500+M500+O500+P500+Q500+R500+S500)*0.0214,2)</f>
        <v>87005.05</v>
      </c>
      <c r="E500" s="30">
        <v>260743.41</v>
      </c>
      <c r="F500" s="32">
        <v>1174357.1299999999</v>
      </c>
      <c r="G500" s="30"/>
      <c r="H500" s="30"/>
      <c r="I500" s="30"/>
      <c r="J500" s="30"/>
      <c r="K500" s="30"/>
      <c r="L500" s="31"/>
      <c r="M500" s="30"/>
      <c r="N500" s="30" t="s">
        <v>56</v>
      </c>
      <c r="O500" s="32">
        <v>2891299.2</v>
      </c>
      <c r="P500" s="30"/>
      <c r="Q500" s="30"/>
      <c r="R500" s="30"/>
      <c r="S500" s="30"/>
    </row>
    <row r="501" spans="1:19" hidden="1" x14ac:dyDescent="0.25">
      <c r="A501" s="53">
        <v>462</v>
      </c>
      <c r="B501" s="33" t="s">
        <v>539</v>
      </c>
      <c r="C501" s="111">
        <f t="shared" si="45"/>
        <v>175060.71</v>
      </c>
      <c r="D501" s="29"/>
      <c r="E501" s="30">
        <v>175060.71</v>
      </c>
      <c r="F501" s="34"/>
      <c r="G501" s="30"/>
      <c r="H501" s="30"/>
      <c r="I501" s="30"/>
      <c r="J501" s="30"/>
      <c r="K501" s="30"/>
      <c r="L501" s="31"/>
      <c r="M501" s="30"/>
      <c r="N501" s="30"/>
      <c r="O501" s="34"/>
      <c r="P501" s="30"/>
      <c r="Q501" s="30"/>
      <c r="R501" s="30"/>
      <c r="S501" s="30"/>
    </row>
    <row r="502" spans="1:19" hidden="1" x14ac:dyDescent="0.25">
      <c r="A502" s="53">
        <v>463</v>
      </c>
      <c r="B502" s="33" t="s">
        <v>540</v>
      </c>
      <c r="C502" s="111">
        <f t="shared" si="45"/>
        <v>12585587.43</v>
      </c>
      <c r="D502" s="29">
        <f>ROUND((F502+G502+H502+I502+J502+K502+M502+O502+P502+Q502+R502+S502)*0.0214,2)</f>
        <v>263688.63</v>
      </c>
      <c r="E502" s="30"/>
      <c r="F502" s="34"/>
      <c r="G502" s="30"/>
      <c r="H502" s="30"/>
      <c r="I502" s="30"/>
      <c r="J502" s="30"/>
      <c r="K502" s="30"/>
      <c r="L502" s="31"/>
      <c r="M502" s="30"/>
      <c r="N502" s="30" t="s">
        <v>56</v>
      </c>
      <c r="O502" s="34">
        <v>5011533.5999999996</v>
      </c>
      <c r="P502" s="30"/>
      <c r="Q502" s="30"/>
      <c r="R502" s="30">
        <v>7310365.2000000002</v>
      </c>
      <c r="S502" s="30"/>
    </row>
    <row r="503" spans="1:19" hidden="1" x14ac:dyDescent="0.25">
      <c r="A503" s="53">
        <v>464</v>
      </c>
      <c r="B503" s="33" t="s">
        <v>541</v>
      </c>
      <c r="C503" s="111">
        <f t="shared" si="45"/>
        <v>13415599.550000001</v>
      </c>
      <c r="D503" s="29">
        <f>ROUND((F503+G503+H503+I503+J503+K503+M503+O503+P503+Q503+R503+S503)*0.0214,2)</f>
        <v>281078.75</v>
      </c>
      <c r="E503" s="30"/>
      <c r="F503" s="34"/>
      <c r="G503" s="30"/>
      <c r="H503" s="30"/>
      <c r="I503" s="30"/>
      <c r="J503" s="30"/>
      <c r="K503" s="30"/>
      <c r="L503" s="31"/>
      <c r="M503" s="30"/>
      <c r="N503" s="30" t="s">
        <v>56</v>
      </c>
      <c r="O503" s="34">
        <v>4868539.2</v>
      </c>
      <c r="P503" s="30"/>
      <c r="Q503" s="30"/>
      <c r="R503" s="30">
        <v>8265981.5999999996</v>
      </c>
      <c r="S503" s="30"/>
    </row>
    <row r="504" spans="1:19" hidden="1" x14ac:dyDescent="0.25">
      <c r="A504" s="53">
        <v>465</v>
      </c>
      <c r="B504" s="33" t="s">
        <v>542</v>
      </c>
      <c r="C504" s="111">
        <f>ROUND(SUM(D504+E504+F504+G504+H504+I504+J504+K504+M504+O504+P504+Q504+R504+S504),2)</f>
        <v>1696922.74</v>
      </c>
      <c r="D504" s="29">
        <v>3993.7</v>
      </c>
      <c r="E504" s="30"/>
      <c r="F504" s="34"/>
      <c r="G504" s="30">
        <v>830290.08</v>
      </c>
      <c r="H504" s="30"/>
      <c r="I504" s="30"/>
      <c r="J504" s="30">
        <v>862638.96</v>
      </c>
      <c r="K504" s="30"/>
      <c r="L504" s="31"/>
      <c r="M504" s="30"/>
      <c r="N504" s="30"/>
      <c r="O504" s="34"/>
      <c r="P504" s="30"/>
      <c r="Q504" s="30"/>
      <c r="R504" s="30"/>
      <c r="S504" s="30"/>
    </row>
    <row r="505" spans="1:19" hidden="1" x14ac:dyDescent="0.25">
      <c r="A505" s="53">
        <v>466</v>
      </c>
      <c r="B505" s="33" t="s">
        <v>1079</v>
      </c>
      <c r="C505" s="111">
        <f t="shared" si="45"/>
        <v>1570163.16</v>
      </c>
      <c r="D505" s="29">
        <v>32687.98</v>
      </c>
      <c r="E505" s="30">
        <v>10000</v>
      </c>
      <c r="F505" s="34"/>
      <c r="G505" s="30"/>
      <c r="H505" s="30"/>
      <c r="I505" s="30"/>
      <c r="J505" s="30"/>
      <c r="K505" s="30"/>
      <c r="L505" s="31"/>
      <c r="M505" s="30"/>
      <c r="N505" s="30"/>
      <c r="O505" s="34"/>
      <c r="P505" s="30"/>
      <c r="Q505" s="30"/>
      <c r="R505" s="30">
        <v>1527475.18</v>
      </c>
      <c r="S505" s="30"/>
    </row>
    <row r="506" spans="1:19" hidden="1" x14ac:dyDescent="0.25">
      <c r="A506" s="53">
        <v>467</v>
      </c>
      <c r="B506" s="33" t="s">
        <v>1103</v>
      </c>
      <c r="C506" s="111">
        <f t="shared" si="45"/>
        <v>1844177.67</v>
      </c>
      <c r="D506" s="29">
        <v>9613.1200000000008</v>
      </c>
      <c r="E506" s="30"/>
      <c r="F506" s="34"/>
      <c r="G506" s="30"/>
      <c r="H506" s="30"/>
      <c r="I506" s="30"/>
      <c r="J506" s="30"/>
      <c r="K506" s="30"/>
      <c r="L506" s="31"/>
      <c r="M506" s="30"/>
      <c r="N506" s="30"/>
      <c r="O506" s="34"/>
      <c r="P506" s="30"/>
      <c r="Q506" s="30"/>
      <c r="R506" s="30">
        <v>1834564.55</v>
      </c>
      <c r="S506" s="30"/>
    </row>
    <row r="507" spans="1:19" hidden="1" x14ac:dyDescent="0.25">
      <c r="A507" s="53">
        <v>468</v>
      </c>
      <c r="B507" s="33" t="s">
        <v>543</v>
      </c>
      <c r="C507" s="111">
        <f t="shared" si="45"/>
        <v>97480.7</v>
      </c>
      <c r="D507" s="29"/>
      <c r="E507" s="30">
        <v>97480.7</v>
      </c>
      <c r="F507" s="30"/>
      <c r="G507" s="32"/>
      <c r="H507" s="30"/>
      <c r="I507" s="30"/>
      <c r="J507" s="30"/>
      <c r="K507" s="30"/>
      <c r="L507" s="31"/>
      <c r="M507" s="30"/>
      <c r="N507" s="30"/>
      <c r="O507" s="30"/>
      <c r="P507" s="30"/>
      <c r="Q507" s="30"/>
      <c r="R507" s="30"/>
      <c r="S507" s="30"/>
    </row>
    <row r="508" spans="1:19" hidden="1" x14ac:dyDescent="0.25">
      <c r="A508" s="53">
        <v>469</v>
      </c>
      <c r="B508" s="33" t="s">
        <v>544</v>
      </c>
      <c r="C508" s="111">
        <f t="shared" si="45"/>
        <v>26713651</v>
      </c>
      <c r="D508" s="29">
        <f>ROUND((F508+G508+H508+I508+J508+K508+M508+O508+P508+Q508+R508+S508)*0.0214,2)</f>
        <v>547176.23</v>
      </c>
      <c r="E508" s="30">
        <v>597492.06999999995</v>
      </c>
      <c r="F508" s="30"/>
      <c r="G508" s="32"/>
      <c r="H508" s="32"/>
      <c r="I508" s="32"/>
      <c r="J508" s="32"/>
      <c r="K508" s="30"/>
      <c r="L508" s="31"/>
      <c r="M508" s="30"/>
      <c r="N508" s="30" t="s">
        <v>116</v>
      </c>
      <c r="O508" s="32">
        <v>10518370.300000001</v>
      </c>
      <c r="P508" s="30"/>
      <c r="Q508" s="32"/>
      <c r="R508" s="30">
        <v>15050612.4</v>
      </c>
      <c r="S508" s="30"/>
    </row>
    <row r="509" spans="1:19" hidden="1" x14ac:dyDescent="0.25">
      <c r="A509" s="53">
        <v>470</v>
      </c>
      <c r="B509" s="33" t="s">
        <v>545</v>
      </c>
      <c r="C509" s="111">
        <f t="shared" si="45"/>
        <v>468900.3</v>
      </c>
      <c r="D509" s="29"/>
      <c r="E509" s="30">
        <v>468900.3</v>
      </c>
      <c r="F509" s="32"/>
      <c r="G509" s="32"/>
      <c r="H509" s="32"/>
      <c r="I509" s="32"/>
      <c r="J509" s="32"/>
      <c r="K509" s="30"/>
      <c r="L509" s="31"/>
      <c r="M509" s="30"/>
      <c r="N509" s="30"/>
      <c r="O509" s="32"/>
      <c r="P509" s="30"/>
      <c r="Q509" s="30"/>
      <c r="R509" s="30"/>
      <c r="S509" s="30"/>
    </row>
    <row r="510" spans="1:19" hidden="1" x14ac:dyDescent="0.25">
      <c r="A510" s="53">
        <v>471</v>
      </c>
      <c r="B510" s="33" t="s">
        <v>546</v>
      </c>
      <c r="C510" s="111">
        <f t="shared" si="45"/>
        <v>568403.56999999995</v>
      </c>
      <c r="D510" s="29"/>
      <c r="E510" s="30">
        <v>568403.56999999995</v>
      </c>
      <c r="F510" s="32"/>
      <c r="G510" s="32"/>
      <c r="H510" s="32"/>
      <c r="I510" s="32"/>
      <c r="J510" s="32"/>
      <c r="K510" s="30"/>
      <c r="L510" s="31"/>
      <c r="M510" s="30"/>
      <c r="N510" s="30"/>
      <c r="O510" s="32"/>
      <c r="P510" s="30"/>
      <c r="Q510" s="30"/>
      <c r="R510" s="30"/>
      <c r="S510" s="30"/>
    </row>
    <row r="511" spans="1:19" hidden="1" x14ac:dyDescent="0.25">
      <c r="A511" s="53">
        <v>472</v>
      </c>
      <c r="B511" s="33" t="s">
        <v>547</v>
      </c>
      <c r="C511" s="111">
        <f t="shared" si="45"/>
        <v>366947.39</v>
      </c>
      <c r="D511" s="29"/>
      <c r="E511" s="30">
        <v>366947.39</v>
      </c>
      <c r="F511" s="32"/>
      <c r="G511" s="32"/>
      <c r="H511" s="30"/>
      <c r="I511" s="30"/>
      <c r="J511" s="30"/>
      <c r="K511" s="30"/>
      <c r="L511" s="31"/>
      <c r="M511" s="30"/>
      <c r="N511" s="30"/>
      <c r="O511" s="32"/>
      <c r="P511" s="30"/>
      <c r="Q511" s="32"/>
      <c r="R511" s="30"/>
      <c r="S511" s="30"/>
    </row>
    <row r="512" spans="1:19" hidden="1" x14ac:dyDescent="0.25">
      <c r="A512" s="53">
        <v>473</v>
      </c>
      <c r="B512" s="33" t="s">
        <v>548</v>
      </c>
      <c r="C512" s="111">
        <f t="shared" si="45"/>
        <v>240179.26</v>
      </c>
      <c r="D512" s="29"/>
      <c r="E512" s="30">
        <v>240179.26</v>
      </c>
      <c r="F512" s="32"/>
      <c r="G512" s="30"/>
      <c r="H512" s="30"/>
      <c r="I512" s="30"/>
      <c r="J512" s="30"/>
      <c r="K512" s="30"/>
      <c r="L512" s="31"/>
      <c r="M512" s="30"/>
      <c r="N512" s="30"/>
      <c r="O512" s="30"/>
      <c r="P512" s="30"/>
      <c r="Q512" s="32"/>
      <c r="R512" s="30"/>
      <c r="S512" s="30"/>
    </row>
    <row r="513" spans="1:19" hidden="1" x14ac:dyDescent="0.25">
      <c r="A513" s="53">
        <v>474</v>
      </c>
      <c r="B513" s="33" t="s">
        <v>549</v>
      </c>
      <c r="C513" s="111">
        <f t="shared" si="45"/>
        <v>255605.26</v>
      </c>
      <c r="D513" s="29"/>
      <c r="E513" s="30">
        <v>255605.26</v>
      </c>
      <c r="F513" s="30"/>
      <c r="G513" s="30"/>
      <c r="H513" s="30"/>
      <c r="I513" s="30"/>
      <c r="J513" s="32"/>
      <c r="K513" s="30"/>
      <c r="L513" s="31"/>
      <c r="M513" s="30"/>
      <c r="N513" s="30"/>
      <c r="O513" s="32"/>
      <c r="P513" s="30"/>
      <c r="Q513" s="32"/>
      <c r="R513" s="30"/>
      <c r="S513" s="30"/>
    </row>
    <row r="514" spans="1:19" hidden="1" x14ac:dyDescent="0.25">
      <c r="A514" s="53">
        <v>475</v>
      </c>
      <c r="B514" s="33" t="s">
        <v>550</v>
      </c>
      <c r="C514" s="111">
        <f t="shared" si="45"/>
        <v>258286.28</v>
      </c>
      <c r="D514" s="29"/>
      <c r="E514" s="30">
        <v>258286.28</v>
      </c>
      <c r="F514" s="30"/>
      <c r="G514" s="30"/>
      <c r="H514" s="30"/>
      <c r="I514" s="30"/>
      <c r="J514" s="32"/>
      <c r="K514" s="30"/>
      <c r="L514" s="31"/>
      <c r="M514" s="30"/>
      <c r="N514" s="30"/>
      <c r="O514" s="32"/>
      <c r="P514" s="30"/>
      <c r="Q514" s="32"/>
      <c r="R514" s="30"/>
      <c r="S514" s="30"/>
    </row>
    <row r="515" spans="1:19" hidden="1" x14ac:dyDescent="0.25">
      <c r="A515" s="53">
        <v>476</v>
      </c>
      <c r="B515" s="33" t="s">
        <v>552</v>
      </c>
      <c r="C515" s="111">
        <f t="shared" si="45"/>
        <v>298132.34999999998</v>
      </c>
      <c r="D515" s="29"/>
      <c r="E515" s="30">
        <v>298132.34999999998</v>
      </c>
      <c r="F515" s="32"/>
      <c r="G515" s="32"/>
      <c r="H515" s="32"/>
      <c r="I515" s="32"/>
      <c r="J515" s="32"/>
      <c r="K515" s="30"/>
      <c r="L515" s="31"/>
      <c r="M515" s="30"/>
      <c r="N515" s="30"/>
      <c r="O515" s="30"/>
      <c r="P515" s="30"/>
      <c r="Q515" s="30"/>
      <c r="R515" s="30"/>
      <c r="S515" s="30"/>
    </row>
    <row r="516" spans="1:19" hidden="1" x14ac:dyDescent="0.25">
      <c r="A516" s="53">
        <v>477</v>
      </c>
      <c r="B516" s="33" t="s">
        <v>553</v>
      </c>
      <c r="C516" s="111">
        <f t="shared" si="45"/>
        <v>256260.72</v>
      </c>
      <c r="D516" s="29"/>
      <c r="E516" s="30">
        <v>256260.72</v>
      </c>
      <c r="F516" s="32"/>
      <c r="G516" s="32"/>
      <c r="H516" s="32"/>
      <c r="I516" s="32"/>
      <c r="J516" s="32"/>
      <c r="K516" s="30"/>
      <c r="L516" s="31"/>
      <c r="M516" s="30"/>
      <c r="N516" s="30"/>
      <c r="O516" s="30"/>
      <c r="P516" s="30"/>
      <c r="Q516" s="30"/>
      <c r="R516" s="30"/>
      <c r="S516" s="30"/>
    </row>
    <row r="517" spans="1:19" hidden="1" x14ac:dyDescent="0.25">
      <c r="A517" s="53">
        <v>478</v>
      </c>
      <c r="B517" s="33" t="s">
        <v>554</v>
      </c>
      <c r="C517" s="111">
        <f t="shared" si="45"/>
        <v>308881.90000000002</v>
      </c>
      <c r="D517" s="29"/>
      <c r="E517" s="30">
        <v>308881.90000000002</v>
      </c>
      <c r="F517" s="32"/>
      <c r="G517" s="32"/>
      <c r="H517" s="32"/>
      <c r="I517" s="32"/>
      <c r="J517" s="32"/>
      <c r="K517" s="30"/>
      <c r="L517" s="31"/>
      <c r="M517" s="30"/>
      <c r="N517" s="30"/>
      <c r="O517" s="32"/>
      <c r="P517" s="30"/>
      <c r="Q517" s="32"/>
      <c r="R517" s="30"/>
      <c r="S517" s="30"/>
    </row>
    <row r="518" spans="1:19" hidden="1" x14ac:dyDescent="0.25">
      <c r="A518" s="53">
        <v>479</v>
      </c>
      <c r="B518" s="33" t="s">
        <v>555</v>
      </c>
      <c r="C518" s="111">
        <f t="shared" si="45"/>
        <v>166324.82999999999</v>
      </c>
      <c r="D518" s="29"/>
      <c r="E518" s="30">
        <v>166324.82999999999</v>
      </c>
      <c r="F518" s="32"/>
      <c r="G518" s="32"/>
      <c r="H518" s="32"/>
      <c r="I518" s="32"/>
      <c r="J518" s="32"/>
      <c r="K518" s="30"/>
      <c r="L518" s="31"/>
      <c r="M518" s="30"/>
      <c r="N518" s="30"/>
      <c r="O518" s="30"/>
      <c r="P518" s="30"/>
      <c r="Q518" s="30"/>
      <c r="R518" s="30"/>
      <c r="S518" s="30"/>
    </row>
    <row r="519" spans="1:19" hidden="1" x14ac:dyDescent="0.25">
      <c r="A519" s="53">
        <v>480</v>
      </c>
      <c r="B519" s="33" t="s">
        <v>556</v>
      </c>
      <c r="C519" s="111">
        <f t="shared" si="45"/>
        <v>9106387.1500000004</v>
      </c>
      <c r="D519" s="29">
        <v>94195.28</v>
      </c>
      <c r="E519" s="30">
        <v>378344.27</v>
      </c>
      <c r="F519" s="30"/>
      <c r="G519" s="30"/>
      <c r="H519" s="30"/>
      <c r="I519" s="30"/>
      <c r="J519" s="30"/>
      <c r="K519" s="30"/>
      <c r="L519" s="31"/>
      <c r="M519" s="30"/>
      <c r="N519" s="30" t="s">
        <v>56</v>
      </c>
      <c r="O519" s="32">
        <v>8633847.5999999996</v>
      </c>
      <c r="P519" s="30"/>
      <c r="Q519" s="32"/>
      <c r="R519" s="30"/>
      <c r="S519" s="30"/>
    </row>
    <row r="520" spans="1:19" hidden="1" x14ac:dyDescent="0.25">
      <c r="A520" s="53">
        <v>481</v>
      </c>
      <c r="B520" s="33" t="s">
        <v>557</v>
      </c>
      <c r="C520" s="111">
        <f t="shared" si="45"/>
        <v>375121.72</v>
      </c>
      <c r="D520" s="29"/>
      <c r="E520" s="30">
        <v>375121.72</v>
      </c>
      <c r="F520" s="30"/>
      <c r="G520" s="30"/>
      <c r="H520" s="32"/>
      <c r="I520" s="32"/>
      <c r="J520" s="32"/>
      <c r="K520" s="30"/>
      <c r="L520" s="31"/>
      <c r="M520" s="30"/>
      <c r="N520" s="30"/>
      <c r="O520" s="32"/>
      <c r="P520" s="30"/>
      <c r="Q520" s="32"/>
      <c r="R520" s="30"/>
      <c r="S520" s="30"/>
    </row>
    <row r="521" spans="1:19" hidden="1" x14ac:dyDescent="0.25">
      <c r="A521" s="53">
        <v>482</v>
      </c>
      <c r="B521" s="33" t="s">
        <v>558</v>
      </c>
      <c r="C521" s="111">
        <f t="shared" si="45"/>
        <v>11166315.140000001</v>
      </c>
      <c r="D521" s="29">
        <v>115912.19</v>
      </c>
      <c r="E521" s="30">
        <v>426003.75</v>
      </c>
      <c r="F521" s="30"/>
      <c r="G521" s="30"/>
      <c r="H521" s="30"/>
      <c r="I521" s="30"/>
      <c r="J521" s="30"/>
      <c r="K521" s="30"/>
      <c r="L521" s="31"/>
      <c r="M521" s="30"/>
      <c r="N521" s="30" t="s">
        <v>56</v>
      </c>
      <c r="O521" s="32">
        <v>8686766.4000000004</v>
      </c>
      <c r="P521" s="32">
        <v>1937632.8</v>
      </c>
      <c r="Q521" s="32"/>
      <c r="R521" s="30"/>
      <c r="S521" s="30"/>
    </row>
    <row r="522" spans="1:19" hidden="1" x14ac:dyDescent="0.25">
      <c r="A522" s="53">
        <v>483</v>
      </c>
      <c r="B522" s="33" t="s">
        <v>559</v>
      </c>
      <c r="C522" s="111">
        <f t="shared" si="45"/>
        <v>408557.23</v>
      </c>
      <c r="D522" s="29"/>
      <c r="E522" s="30">
        <v>408557.23</v>
      </c>
      <c r="F522" s="30"/>
      <c r="G522" s="32"/>
      <c r="H522" s="32"/>
      <c r="I522" s="30"/>
      <c r="J522" s="30"/>
      <c r="K522" s="30"/>
      <c r="L522" s="31"/>
      <c r="M522" s="30"/>
      <c r="N522" s="30"/>
      <c r="O522" s="32"/>
      <c r="P522" s="30"/>
      <c r="Q522" s="32"/>
      <c r="R522" s="30"/>
      <c r="S522" s="30"/>
    </row>
    <row r="523" spans="1:19" hidden="1" x14ac:dyDescent="0.25">
      <c r="A523" s="53">
        <v>484</v>
      </c>
      <c r="B523" s="33" t="s">
        <v>560</v>
      </c>
      <c r="C523" s="111">
        <f t="shared" si="45"/>
        <v>497660.72</v>
      </c>
      <c r="D523" s="29"/>
      <c r="E523" s="30">
        <v>497660.72</v>
      </c>
      <c r="F523" s="30"/>
      <c r="G523" s="32"/>
      <c r="H523" s="32"/>
      <c r="I523" s="32"/>
      <c r="J523" s="32"/>
      <c r="K523" s="30"/>
      <c r="L523" s="31"/>
      <c r="M523" s="30"/>
      <c r="N523" s="30"/>
      <c r="O523" s="30"/>
      <c r="P523" s="32"/>
      <c r="Q523" s="32"/>
      <c r="R523" s="30"/>
      <c r="S523" s="30"/>
    </row>
    <row r="524" spans="1:19" hidden="1" x14ac:dyDescent="0.25">
      <c r="A524" s="53">
        <v>485</v>
      </c>
      <c r="B524" s="33" t="s">
        <v>1105</v>
      </c>
      <c r="C524" s="111">
        <f t="shared" si="45"/>
        <v>10584153.949999999</v>
      </c>
      <c r="D524" s="29">
        <f>ROUND((F524+G524+H524+I524+J524+K524+M524+O524+Q524+S524)*0.0214,2)</f>
        <v>99656.42</v>
      </c>
      <c r="E524" s="30"/>
      <c r="F524" s="30"/>
      <c r="G524" s="34"/>
      <c r="H524" s="34"/>
      <c r="I524" s="34"/>
      <c r="J524" s="34"/>
      <c r="K524" s="30"/>
      <c r="L524" s="31"/>
      <c r="M524" s="30"/>
      <c r="N524" s="30" t="s">
        <v>56</v>
      </c>
      <c r="O524" s="30">
        <v>4656841.9800000004</v>
      </c>
      <c r="P524" s="32">
        <v>413901.6</v>
      </c>
      <c r="Q524" s="32"/>
      <c r="R524" s="30">
        <v>5413753.9500000002</v>
      </c>
      <c r="S524" s="30"/>
    </row>
    <row r="525" spans="1:19" hidden="1" x14ac:dyDescent="0.25">
      <c r="A525" s="53">
        <v>486</v>
      </c>
      <c r="B525" s="33" t="s">
        <v>1106</v>
      </c>
      <c r="C525" s="111">
        <f t="shared" si="45"/>
        <v>6829258.1399999997</v>
      </c>
      <c r="D525" s="29">
        <f t="shared" ref="D525" si="46">ROUND((F525+G525+H525+I525+J525+K525+M525+O525+P525+Q525+R525+S525)*0.0214,2)</f>
        <v>143084.12</v>
      </c>
      <c r="E525" s="30"/>
      <c r="F525" s="30"/>
      <c r="G525" s="34">
        <v>1101598.56</v>
      </c>
      <c r="H525" s="34">
        <v>866738.47</v>
      </c>
      <c r="I525" s="34">
        <v>135632</v>
      </c>
      <c r="J525" s="34">
        <v>500188.14</v>
      </c>
      <c r="K525" s="30"/>
      <c r="L525" s="31"/>
      <c r="M525" s="30"/>
      <c r="N525" s="30"/>
      <c r="O525" s="30"/>
      <c r="P525" s="32">
        <v>140024.18</v>
      </c>
      <c r="Q525" s="32"/>
      <c r="R525" s="30">
        <v>3941992.67</v>
      </c>
      <c r="S525" s="30"/>
    </row>
    <row r="526" spans="1:19" hidden="1" x14ac:dyDescent="0.25">
      <c r="A526" s="53">
        <v>487</v>
      </c>
      <c r="B526" s="33" t="s">
        <v>561</v>
      </c>
      <c r="C526" s="111">
        <f t="shared" si="45"/>
        <v>3520600.82</v>
      </c>
      <c r="D526" s="29">
        <f>ROUND((F526+G526+H526+I526+J526+K526+M526+O526+Q526+S526)*0.0214,2)</f>
        <v>73762.34</v>
      </c>
      <c r="E526" s="30"/>
      <c r="F526" s="30"/>
      <c r="G526" s="30">
        <v>506450.58</v>
      </c>
      <c r="H526" s="30"/>
      <c r="I526" s="30"/>
      <c r="J526" s="30">
        <v>343115.77</v>
      </c>
      <c r="K526" s="30"/>
      <c r="L526" s="31"/>
      <c r="M526" s="30"/>
      <c r="N526" s="30"/>
      <c r="O526" s="30"/>
      <c r="P526" s="32"/>
      <c r="Q526" s="32">
        <v>2597272.13</v>
      </c>
      <c r="R526" s="30"/>
      <c r="S526" s="30"/>
    </row>
    <row r="527" spans="1:19" hidden="1" x14ac:dyDescent="0.25">
      <c r="A527" s="53">
        <v>488</v>
      </c>
      <c r="B527" s="33" t="s">
        <v>562</v>
      </c>
      <c r="C527" s="111">
        <f t="shared" si="45"/>
        <v>4059179.97</v>
      </c>
      <c r="D527" s="29">
        <v>62674.05</v>
      </c>
      <c r="E527" s="30">
        <v>64633.08</v>
      </c>
      <c r="F527" s="30"/>
      <c r="G527" s="32"/>
      <c r="H527" s="32"/>
      <c r="I527" s="32"/>
      <c r="J527" s="32"/>
      <c r="K527" s="30"/>
      <c r="L527" s="31">
        <v>2</v>
      </c>
      <c r="M527" s="30">
        <v>3931872.84</v>
      </c>
      <c r="N527" s="30"/>
      <c r="O527" s="30"/>
      <c r="P527" s="32"/>
      <c r="Q527" s="32"/>
      <c r="R527" s="30"/>
      <c r="S527" s="30"/>
    </row>
    <row r="528" spans="1:19" hidden="1" x14ac:dyDescent="0.25">
      <c r="A528" s="53">
        <v>489</v>
      </c>
      <c r="B528" s="33" t="s">
        <v>563</v>
      </c>
      <c r="C528" s="111">
        <f t="shared" si="45"/>
        <v>127708.74</v>
      </c>
      <c r="D528" s="29"/>
      <c r="E528" s="30">
        <v>127708.74</v>
      </c>
      <c r="F528" s="32"/>
      <c r="G528" s="35"/>
      <c r="H528" s="35"/>
      <c r="I528" s="35"/>
      <c r="J528" s="58"/>
      <c r="K528" s="58"/>
      <c r="L528" s="58"/>
      <c r="M528" s="58"/>
      <c r="N528" s="58"/>
      <c r="O528" s="58"/>
      <c r="P528" s="32"/>
      <c r="Q528" s="58"/>
      <c r="R528" s="30"/>
      <c r="S528" s="30"/>
    </row>
    <row r="529" spans="1:19" hidden="1" x14ac:dyDescent="0.25">
      <c r="A529" s="53">
        <v>490</v>
      </c>
      <c r="B529" s="33" t="s">
        <v>564</v>
      </c>
      <c r="C529" s="111">
        <f t="shared" si="45"/>
        <v>803592.51</v>
      </c>
      <c r="D529" s="29"/>
      <c r="E529" s="30">
        <v>803592.51</v>
      </c>
      <c r="F529" s="32"/>
      <c r="G529" s="32"/>
      <c r="H529" s="32"/>
      <c r="I529" s="32"/>
      <c r="J529" s="32"/>
      <c r="K529" s="30"/>
      <c r="L529" s="31"/>
      <c r="M529" s="30"/>
      <c r="N529" s="35"/>
      <c r="O529" s="32"/>
      <c r="P529" s="32"/>
      <c r="Q529" s="32"/>
      <c r="R529" s="30"/>
      <c r="S529" s="30"/>
    </row>
    <row r="530" spans="1:19" hidden="1" x14ac:dyDescent="0.25">
      <c r="A530" s="53">
        <v>491</v>
      </c>
      <c r="B530" s="33" t="s">
        <v>565</v>
      </c>
      <c r="C530" s="111">
        <f t="shared" si="45"/>
        <v>4980619.91</v>
      </c>
      <c r="D530" s="29">
        <v>74345.09</v>
      </c>
      <c r="E530" s="30">
        <v>183583.21</v>
      </c>
      <c r="F530" s="34"/>
      <c r="G530" s="34"/>
      <c r="H530" s="34"/>
      <c r="I530" s="34"/>
      <c r="J530" s="34"/>
      <c r="K530" s="30"/>
      <c r="L530" s="31">
        <v>2</v>
      </c>
      <c r="M530" s="30">
        <v>4722691.6100000003</v>
      </c>
      <c r="N530" s="30"/>
      <c r="O530" s="34"/>
      <c r="P530" s="34"/>
      <c r="Q530" s="32"/>
      <c r="R530" s="30"/>
      <c r="S530" s="30"/>
    </row>
    <row r="531" spans="1:19" hidden="1" x14ac:dyDescent="0.25">
      <c r="A531" s="53">
        <v>492</v>
      </c>
      <c r="B531" s="33" t="s">
        <v>566</v>
      </c>
      <c r="C531" s="111">
        <f t="shared" ref="C531:C562" si="47">ROUND(SUM(D531+E531+F531+G531+H531+I531+J531+K531+M531+O531+P531+Q531+R531+S531),2)</f>
        <v>8087933.2699999996</v>
      </c>
      <c r="D531" s="29">
        <v>129405.66</v>
      </c>
      <c r="E531" s="30"/>
      <c r="F531" s="34"/>
      <c r="G531" s="34"/>
      <c r="H531" s="34"/>
      <c r="I531" s="34"/>
      <c r="J531" s="34"/>
      <c r="K531" s="30"/>
      <c r="L531" s="31"/>
      <c r="M531" s="30"/>
      <c r="N531" s="30" t="s">
        <v>56</v>
      </c>
      <c r="O531" s="34">
        <v>7958527.6100000003</v>
      </c>
      <c r="P531" s="34"/>
      <c r="Q531" s="32"/>
      <c r="R531" s="30"/>
      <c r="S531" s="30"/>
    </row>
    <row r="532" spans="1:19" hidden="1" x14ac:dyDescent="0.25">
      <c r="A532" s="53">
        <v>493</v>
      </c>
      <c r="B532" s="33" t="s">
        <v>567</v>
      </c>
      <c r="C532" s="111">
        <f t="shared" si="47"/>
        <v>2445581.67</v>
      </c>
      <c r="D532" s="29">
        <v>37618.39</v>
      </c>
      <c r="E532" s="30">
        <v>47963.8</v>
      </c>
      <c r="F532" s="34"/>
      <c r="G532" s="34"/>
      <c r="H532" s="34"/>
      <c r="I532" s="34"/>
      <c r="J532" s="34"/>
      <c r="K532" s="30"/>
      <c r="L532" s="31">
        <v>1</v>
      </c>
      <c r="M532" s="30">
        <v>2359999.48</v>
      </c>
      <c r="N532" s="30"/>
      <c r="O532" s="34"/>
      <c r="P532" s="34"/>
      <c r="Q532" s="32"/>
      <c r="R532" s="30"/>
      <c r="S532" s="30"/>
    </row>
    <row r="533" spans="1:19" hidden="1" x14ac:dyDescent="0.25">
      <c r="A533" s="53">
        <v>494</v>
      </c>
      <c r="B533" s="33" t="s">
        <v>568</v>
      </c>
      <c r="C533" s="111">
        <f t="shared" si="47"/>
        <v>15223948.140000001</v>
      </c>
      <c r="D533" s="29">
        <f t="shared" ref="D533:D534" si="48">ROUND((F533+G533+H533+I533+J533+K533+M533+O533+P533+Q533+R533+S533)*0.0214,2)</f>
        <v>318966.59999999998</v>
      </c>
      <c r="E533" s="30"/>
      <c r="F533" s="34"/>
      <c r="G533" s="34"/>
      <c r="H533" s="34"/>
      <c r="I533" s="34"/>
      <c r="J533" s="34"/>
      <c r="K533" s="30"/>
      <c r="L533" s="31"/>
      <c r="M533" s="30"/>
      <c r="N533" s="30" t="s">
        <v>56</v>
      </c>
      <c r="O533" s="34">
        <v>8822217.8499999996</v>
      </c>
      <c r="P533" s="34"/>
      <c r="Q533" s="32"/>
      <c r="R533" s="30">
        <v>6082763.6900000004</v>
      </c>
      <c r="S533" s="30"/>
    </row>
    <row r="534" spans="1:19" hidden="1" x14ac:dyDescent="0.25">
      <c r="A534" s="53">
        <v>495</v>
      </c>
      <c r="B534" s="33" t="s">
        <v>569</v>
      </c>
      <c r="C534" s="111">
        <f t="shared" si="47"/>
        <v>11454685.9</v>
      </c>
      <c r="D534" s="29">
        <f t="shared" si="48"/>
        <v>239994.4</v>
      </c>
      <c r="E534" s="30"/>
      <c r="F534" s="34"/>
      <c r="G534" s="34"/>
      <c r="H534" s="34"/>
      <c r="I534" s="34"/>
      <c r="J534" s="34"/>
      <c r="K534" s="30"/>
      <c r="L534" s="31"/>
      <c r="M534" s="30"/>
      <c r="N534" s="30" t="s">
        <v>56</v>
      </c>
      <c r="O534" s="34">
        <v>8822938.0600000005</v>
      </c>
      <c r="P534" s="34"/>
      <c r="Q534" s="32"/>
      <c r="R534" s="30">
        <v>2391753.44</v>
      </c>
      <c r="S534" s="30"/>
    </row>
    <row r="535" spans="1:19" hidden="1" x14ac:dyDescent="0.25">
      <c r="A535" s="53">
        <v>496</v>
      </c>
      <c r="B535" s="33" t="s">
        <v>570</v>
      </c>
      <c r="C535" s="111">
        <f t="shared" si="47"/>
        <v>5546482.7999999998</v>
      </c>
      <c r="D535" s="29">
        <v>28363.14</v>
      </c>
      <c r="E535" s="30"/>
      <c r="F535" s="34"/>
      <c r="G535" s="34"/>
      <c r="H535" s="34"/>
      <c r="I535" s="34"/>
      <c r="J535" s="34"/>
      <c r="K535" s="30"/>
      <c r="L535" s="31"/>
      <c r="M535" s="30"/>
      <c r="N535" s="30"/>
      <c r="O535" s="34"/>
      <c r="P535" s="34"/>
      <c r="Q535" s="32">
        <v>5518119.6600000001</v>
      </c>
      <c r="R535" s="30"/>
      <c r="S535" s="30"/>
    </row>
    <row r="536" spans="1:19" hidden="1" x14ac:dyDescent="0.25">
      <c r="A536" s="53">
        <v>497</v>
      </c>
      <c r="B536" s="33" t="s">
        <v>571</v>
      </c>
      <c r="C536" s="111">
        <f t="shared" si="47"/>
        <v>52124.72</v>
      </c>
      <c r="D536" s="29"/>
      <c r="E536" s="30">
        <v>52124.72</v>
      </c>
      <c r="F536" s="30"/>
      <c r="G536" s="30"/>
      <c r="H536" s="30"/>
      <c r="I536" s="30"/>
      <c r="J536" s="30"/>
      <c r="K536" s="30"/>
      <c r="L536" s="31"/>
      <c r="M536" s="30"/>
      <c r="N536" s="30"/>
      <c r="O536" s="30"/>
      <c r="P536" s="30"/>
      <c r="Q536" s="32"/>
      <c r="R536" s="30"/>
      <c r="S536" s="30"/>
    </row>
    <row r="537" spans="1:19" hidden="1" x14ac:dyDescent="0.25">
      <c r="A537" s="53">
        <v>498</v>
      </c>
      <c r="B537" s="33" t="s">
        <v>572</v>
      </c>
      <c r="C537" s="111">
        <f t="shared" si="47"/>
        <v>581336.56000000006</v>
      </c>
      <c r="D537" s="29"/>
      <c r="E537" s="30">
        <v>581336.56000000006</v>
      </c>
      <c r="F537" s="32"/>
      <c r="G537" s="32"/>
      <c r="H537" s="32"/>
      <c r="I537" s="32"/>
      <c r="J537" s="32"/>
      <c r="K537" s="30"/>
      <c r="L537" s="31"/>
      <c r="M537" s="30"/>
      <c r="N537" s="35"/>
      <c r="O537" s="32"/>
      <c r="P537" s="30"/>
      <c r="Q537" s="32"/>
      <c r="R537" s="30"/>
      <c r="S537" s="30"/>
    </row>
    <row r="538" spans="1:19" hidden="1" x14ac:dyDescent="0.25">
      <c r="A538" s="53">
        <v>499</v>
      </c>
      <c r="B538" s="33" t="s">
        <v>573</v>
      </c>
      <c r="C538" s="111">
        <f t="shared" si="47"/>
        <v>120357281.70999999</v>
      </c>
      <c r="D538" s="29">
        <v>264931.64999999997</v>
      </c>
      <c r="E538" s="30">
        <v>1252933.6599999999</v>
      </c>
      <c r="F538" s="30"/>
      <c r="G538" s="30"/>
      <c r="H538" s="32">
        <v>9198338.3999999985</v>
      </c>
      <c r="I538" s="32">
        <v>4005865.2</v>
      </c>
      <c r="J538" s="32">
        <v>6465487.1999999993</v>
      </c>
      <c r="K538" s="30"/>
      <c r="L538" s="31"/>
      <c r="M538" s="30"/>
      <c r="N538" s="35" t="s">
        <v>56</v>
      </c>
      <c r="O538" s="32">
        <v>39244246.799999997</v>
      </c>
      <c r="P538" s="30"/>
      <c r="Q538" s="32"/>
      <c r="R538" s="30">
        <v>59925478.799999997</v>
      </c>
      <c r="S538" s="30"/>
    </row>
    <row r="539" spans="1:19" hidden="1" x14ac:dyDescent="0.25">
      <c r="A539" s="53">
        <v>500</v>
      </c>
      <c r="B539" s="33" t="s">
        <v>574</v>
      </c>
      <c r="C539" s="111">
        <f t="shared" si="47"/>
        <v>3771670.96</v>
      </c>
      <c r="D539" s="29">
        <v>58324.49</v>
      </c>
      <c r="E539" s="30">
        <v>54344.81</v>
      </c>
      <c r="F539" s="30"/>
      <c r="G539" s="30"/>
      <c r="H539" s="34"/>
      <c r="I539" s="34"/>
      <c r="J539" s="34"/>
      <c r="K539" s="30"/>
      <c r="L539" s="31">
        <v>2</v>
      </c>
      <c r="M539" s="30">
        <v>3659001.66</v>
      </c>
      <c r="N539" s="30"/>
      <c r="O539" s="34"/>
      <c r="P539" s="30"/>
      <c r="Q539" s="34"/>
      <c r="R539" s="30"/>
      <c r="S539" s="30"/>
    </row>
    <row r="540" spans="1:19" hidden="1" x14ac:dyDescent="0.25">
      <c r="A540" s="53">
        <v>501</v>
      </c>
      <c r="B540" s="33" t="s">
        <v>575</v>
      </c>
      <c r="C540" s="111">
        <f t="shared" si="47"/>
        <v>3758579.28</v>
      </c>
      <c r="D540" s="29">
        <v>58120.01</v>
      </c>
      <c r="E540" s="30">
        <v>54285.61</v>
      </c>
      <c r="F540" s="30"/>
      <c r="G540" s="30"/>
      <c r="H540" s="34"/>
      <c r="I540" s="34"/>
      <c r="J540" s="34"/>
      <c r="K540" s="30"/>
      <c r="L540" s="31">
        <v>2</v>
      </c>
      <c r="M540" s="30">
        <v>3646173.66</v>
      </c>
      <c r="N540" s="30"/>
      <c r="O540" s="34"/>
      <c r="P540" s="30"/>
      <c r="Q540" s="34"/>
      <c r="R540" s="30"/>
      <c r="S540" s="30"/>
    </row>
    <row r="541" spans="1:19" hidden="1" x14ac:dyDescent="0.25">
      <c r="A541" s="53">
        <v>502</v>
      </c>
      <c r="B541" s="33" t="s">
        <v>576</v>
      </c>
      <c r="C541" s="111">
        <f t="shared" si="47"/>
        <v>8139171.8099999996</v>
      </c>
      <c r="D541" s="29">
        <v>126515.47</v>
      </c>
      <c r="E541" s="30">
        <v>75675.64</v>
      </c>
      <c r="F541" s="30"/>
      <c r="G541" s="30"/>
      <c r="H541" s="34"/>
      <c r="I541" s="34"/>
      <c r="J541" s="34"/>
      <c r="K541" s="30"/>
      <c r="L541" s="31">
        <v>4</v>
      </c>
      <c r="M541" s="30">
        <v>7936980.7000000002</v>
      </c>
      <c r="N541" s="30"/>
      <c r="O541" s="34"/>
      <c r="P541" s="30"/>
      <c r="Q541" s="34"/>
      <c r="R541" s="30"/>
      <c r="S541" s="30"/>
    </row>
    <row r="542" spans="1:19" hidden="1" x14ac:dyDescent="0.25">
      <c r="A542" s="53">
        <v>503</v>
      </c>
      <c r="B542" s="33" t="s">
        <v>577</v>
      </c>
      <c r="C542" s="111">
        <f t="shared" si="47"/>
        <v>101907.83</v>
      </c>
      <c r="D542" s="29"/>
      <c r="E542" s="30">
        <v>101907.83</v>
      </c>
      <c r="F542" s="32"/>
      <c r="G542" s="32"/>
      <c r="H542" s="30"/>
      <c r="I542" s="30"/>
      <c r="J542" s="30"/>
      <c r="K542" s="30"/>
      <c r="L542" s="31"/>
      <c r="M542" s="30"/>
      <c r="N542" s="30"/>
      <c r="O542" s="30"/>
      <c r="P542" s="30"/>
      <c r="Q542" s="30"/>
      <c r="R542" s="30"/>
      <c r="S542" s="30"/>
    </row>
    <row r="543" spans="1:19" hidden="1" x14ac:dyDescent="0.25">
      <c r="A543" s="53">
        <v>504</v>
      </c>
      <c r="B543" s="33" t="s">
        <v>578</v>
      </c>
      <c r="C543" s="111">
        <f t="shared" si="47"/>
        <v>15332509.939999999</v>
      </c>
      <c r="D543" s="29">
        <v>73396.34</v>
      </c>
      <c r="E543" s="30"/>
      <c r="F543" s="32"/>
      <c r="G543" s="32"/>
      <c r="H543" s="30"/>
      <c r="I543" s="30"/>
      <c r="J543" s="30"/>
      <c r="K543" s="30"/>
      <c r="L543" s="31"/>
      <c r="M543" s="30"/>
      <c r="N543" s="30" t="s">
        <v>56</v>
      </c>
      <c r="O543" s="30">
        <v>6974521.2000000002</v>
      </c>
      <c r="P543" s="30"/>
      <c r="Q543" s="30"/>
      <c r="R543" s="30">
        <v>8284592.4000000004</v>
      </c>
      <c r="S543" s="30"/>
    </row>
    <row r="544" spans="1:19" hidden="1" x14ac:dyDescent="0.25">
      <c r="A544" s="53">
        <v>505</v>
      </c>
      <c r="B544" s="33" t="s">
        <v>579</v>
      </c>
      <c r="C544" s="111">
        <f t="shared" si="47"/>
        <v>1112136.8999999999</v>
      </c>
      <c r="D544" s="29">
        <f>ROUND((F544+G544+H544+I544+J544+K544+M544+O544+P544+Q544+R544+S544)*0.0214,2)</f>
        <v>23301.09</v>
      </c>
      <c r="E544" s="30"/>
      <c r="F544" s="32"/>
      <c r="G544" s="32"/>
      <c r="H544" s="30">
        <v>463215.57</v>
      </c>
      <c r="I544" s="30">
        <v>222188.63</v>
      </c>
      <c r="J544" s="30">
        <v>403431.61</v>
      </c>
      <c r="K544" s="30"/>
      <c r="L544" s="31"/>
      <c r="M544" s="30"/>
      <c r="N544" s="30"/>
      <c r="O544" s="30"/>
      <c r="P544" s="30"/>
      <c r="Q544" s="30"/>
      <c r="R544" s="30"/>
      <c r="S544" s="30"/>
    </row>
    <row r="545" spans="1:19" hidden="1" x14ac:dyDescent="0.25">
      <c r="A545" s="53">
        <v>506</v>
      </c>
      <c r="B545" s="33" t="s">
        <v>580</v>
      </c>
      <c r="C545" s="111">
        <f t="shared" si="47"/>
        <v>793438.34</v>
      </c>
      <c r="D545" s="29"/>
      <c r="E545" s="30">
        <v>793438.34</v>
      </c>
      <c r="F545" s="32"/>
      <c r="G545" s="32"/>
      <c r="H545" s="32"/>
      <c r="I545" s="32"/>
      <c r="J545" s="32"/>
      <c r="K545" s="30"/>
      <c r="L545" s="31"/>
      <c r="M545" s="30"/>
      <c r="N545" s="35"/>
      <c r="O545" s="32"/>
      <c r="P545" s="32"/>
      <c r="Q545" s="30"/>
      <c r="R545" s="30"/>
      <c r="S545" s="30"/>
    </row>
    <row r="546" spans="1:19" hidden="1" x14ac:dyDescent="0.25">
      <c r="A546" s="53">
        <v>507</v>
      </c>
      <c r="B546" s="33" t="s">
        <v>581</v>
      </c>
      <c r="C546" s="111">
        <f t="shared" si="47"/>
        <v>33243648.079999998</v>
      </c>
      <c r="D546" s="29">
        <f t="shared" ref="D546:D551" si="49">ROUND((F546+G546+H546+I546+J546+K546+M546+O546+P546+Q546+R546+S546)*0.0214,2)</f>
        <v>691052.81</v>
      </c>
      <c r="E546" s="30">
        <v>260408.07</v>
      </c>
      <c r="F546" s="32"/>
      <c r="G546" s="32"/>
      <c r="H546" s="30"/>
      <c r="I546" s="30"/>
      <c r="J546" s="30"/>
      <c r="K546" s="30"/>
      <c r="L546" s="31"/>
      <c r="M546" s="30"/>
      <c r="N546" s="30" t="s">
        <v>56</v>
      </c>
      <c r="O546" s="30">
        <v>16190072.4</v>
      </c>
      <c r="P546" s="30"/>
      <c r="Q546" s="30"/>
      <c r="R546" s="30">
        <v>16102114.800000001</v>
      </c>
      <c r="S546" s="30"/>
    </row>
    <row r="547" spans="1:19" hidden="1" x14ac:dyDescent="0.25">
      <c r="A547" s="53">
        <v>508</v>
      </c>
      <c r="B547" s="33" t="s">
        <v>583</v>
      </c>
      <c r="C547" s="111">
        <f t="shared" si="47"/>
        <v>8715117.9299999997</v>
      </c>
      <c r="D547" s="29">
        <f t="shared" si="49"/>
        <v>179885.27</v>
      </c>
      <c r="E547" s="30">
        <v>129379.12</v>
      </c>
      <c r="F547" s="30"/>
      <c r="G547" s="30"/>
      <c r="H547" s="30"/>
      <c r="I547" s="30"/>
      <c r="J547" s="30"/>
      <c r="K547" s="30"/>
      <c r="L547" s="31"/>
      <c r="M547" s="30"/>
      <c r="N547" s="30" t="s">
        <v>56</v>
      </c>
      <c r="O547" s="34">
        <v>8405853.5399999991</v>
      </c>
      <c r="P547" s="30"/>
      <c r="Q547" s="30"/>
      <c r="R547" s="30"/>
      <c r="S547" s="30"/>
    </row>
    <row r="548" spans="1:19" hidden="1" x14ac:dyDescent="0.25">
      <c r="A548" s="53">
        <v>509</v>
      </c>
      <c r="B548" s="33" t="s">
        <v>584</v>
      </c>
      <c r="C548" s="111">
        <f t="shared" si="47"/>
        <v>24574394.77</v>
      </c>
      <c r="D548" s="29">
        <v>224478.97999999998</v>
      </c>
      <c r="E548" s="30">
        <v>519875.39</v>
      </c>
      <c r="F548" s="30"/>
      <c r="G548" s="30"/>
      <c r="H548" s="30"/>
      <c r="I548" s="30"/>
      <c r="J548" s="30"/>
      <c r="K548" s="30"/>
      <c r="L548" s="31"/>
      <c r="M548" s="30"/>
      <c r="N548" s="35" t="s">
        <v>56</v>
      </c>
      <c r="O548" s="32">
        <v>13985731.199999999</v>
      </c>
      <c r="P548" s="30"/>
      <c r="Q548" s="34"/>
      <c r="R548" s="30">
        <v>9844309.1999999993</v>
      </c>
      <c r="S548" s="30"/>
    </row>
    <row r="549" spans="1:19" hidden="1" x14ac:dyDescent="0.25">
      <c r="A549" s="53">
        <v>510</v>
      </c>
      <c r="B549" s="33" t="s">
        <v>582</v>
      </c>
      <c r="C549" s="111">
        <f t="shared" si="47"/>
        <v>6800146.7800000003</v>
      </c>
      <c r="D549" s="29">
        <f t="shared" si="49"/>
        <v>142474.19</v>
      </c>
      <c r="E549" s="30"/>
      <c r="F549" s="34"/>
      <c r="G549" s="34"/>
      <c r="H549" s="30"/>
      <c r="I549" s="30"/>
      <c r="J549" s="30"/>
      <c r="K549" s="30"/>
      <c r="L549" s="31"/>
      <c r="M549" s="30"/>
      <c r="N549" s="35" t="s">
        <v>116</v>
      </c>
      <c r="O549" s="35">
        <v>6657672.5899999999</v>
      </c>
      <c r="P549" s="30"/>
      <c r="Q549" s="35"/>
      <c r="R549" s="30"/>
      <c r="S549" s="30"/>
    </row>
    <row r="550" spans="1:19" hidden="1" x14ac:dyDescent="0.25">
      <c r="A550" s="53">
        <v>511</v>
      </c>
      <c r="B550" s="33" t="s">
        <v>585</v>
      </c>
      <c r="C550" s="111">
        <f t="shared" si="47"/>
        <v>379750.45</v>
      </c>
      <c r="D550" s="29">
        <f t="shared" si="49"/>
        <v>7956.39</v>
      </c>
      <c r="E550" s="30"/>
      <c r="F550" s="30"/>
      <c r="G550" s="30"/>
      <c r="H550" s="30"/>
      <c r="I550" s="30"/>
      <c r="J550" s="30">
        <v>371794.06</v>
      </c>
      <c r="K550" s="30"/>
      <c r="L550" s="31"/>
      <c r="M550" s="30"/>
      <c r="N550" s="35"/>
      <c r="O550" s="32"/>
      <c r="P550" s="30"/>
      <c r="Q550" s="32"/>
      <c r="R550" s="30"/>
      <c r="S550" s="30"/>
    </row>
    <row r="551" spans="1:19" hidden="1" x14ac:dyDescent="0.25">
      <c r="A551" s="53">
        <v>512</v>
      </c>
      <c r="B551" s="33" t="s">
        <v>586</v>
      </c>
      <c r="C551" s="111">
        <f t="shared" si="47"/>
        <v>495684.6</v>
      </c>
      <c r="D551" s="29">
        <f t="shared" si="49"/>
        <v>10385.4</v>
      </c>
      <c r="E551" s="30"/>
      <c r="F551" s="30"/>
      <c r="G551" s="30"/>
      <c r="H551" s="30"/>
      <c r="I551" s="30"/>
      <c r="J551" s="30">
        <v>485299.20000000001</v>
      </c>
      <c r="K551" s="30"/>
      <c r="L551" s="31"/>
      <c r="M551" s="30"/>
      <c r="N551" s="35"/>
      <c r="O551" s="32"/>
      <c r="P551" s="30"/>
      <c r="Q551" s="32"/>
      <c r="R551" s="30"/>
      <c r="S551" s="30"/>
    </row>
    <row r="552" spans="1:19" hidden="1" x14ac:dyDescent="0.25">
      <c r="A552" s="53">
        <v>513</v>
      </c>
      <c r="B552" s="33" t="s">
        <v>587</v>
      </c>
      <c r="C552" s="111">
        <f t="shared" si="47"/>
        <v>1446655.94</v>
      </c>
      <c r="D552" s="29"/>
      <c r="E552" s="30">
        <v>1446655.94</v>
      </c>
      <c r="F552" s="32"/>
      <c r="G552" s="32"/>
      <c r="H552" s="32"/>
      <c r="I552" s="32"/>
      <c r="J552" s="32"/>
      <c r="K552" s="30"/>
      <c r="L552" s="31"/>
      <c r="M552" s="30"/>
      <c r="N552" s="35"/>
      <c r="O552" s="32"/>
      <c r="P552" s="32"/>
      <c r="Q552" s="32"/>
      <c r="R552" s="30"/>
      <c r="S552" s="30"/>
    </row>
    <row r="553" spans="1:19" hidden="1" x14ac:dyDescent="0.25">
      <c r="A553" s="53">
        <v>514</v>
      </c>
      <c r="B553" s="33" t="s">
        <v>588</v>
      </c>
      <c r="C553" s="111">
        <f t="shared" si="47"/>
        <v>382177.13</v>
      </c>
      <c r="D553" s="29"/>
      <c r="E553" s="30">
        <v>382177.13</v>
      </c>
      <c r="F553" s="30"/>
      <c r="G553" s="30"/>
      <c r="H553" s="32"/>
      <c r="I553" s="32"/>
      <c r="J553" s="32"/>
      <c r="K553" s="30"/>
      <c r="L553" s="31"/>
      <c r="M553" s="30"/>
      <c r="N553" s="30"/>
      <c r="O553" s="30"/>
      <c r="P553" s="30"/>
      <c r="Q553" s="32"/>
      <c r="R553" s="30"/>
      <c r="S553" s="30"/>
    </row>
    <row r="554" spans="1:19" hidden="1" x14ac:dyDescent="0.25">
      <c r="A554" s="53">
        <v>515</v>
      </c>
      <c r="B554" s="33" t="s">
        <v>589</v>
      </c>
      <c r="C554" s="111">
        <f t="shared" si="47"/>
        <v>510156.53</v>
      </c>
      <c r="D554" s="29"/>
      <c r="E554" s="30">
        <v>510156.53</v>
      </c>
      <c r="F554" s="30"/>
      <c r="G554" s="30"/>
      <c r="H554" s="32"/>
      <c r="I554" s="32"/>
      <c r="J554" s="32"/>
      <c r="K554" s="30"/>
      <c r="L554" s="31"/>
      <c r="M554" s="30"/>
      <c r="N554" s="35"/>
      <c r="O554" s="32"/>
      <c r="P554" s="30"/>
      <c r="Q554" s="32"/>
      <c r="R554" s="30"/>
      <c r="S554" s="30"/>
    </row>
    <row r="555" spans="1:19" hidden="1" x14ac:dyDescent="0.25">
      <c r="A555" s="53">
        <v>516</v>
      </c>
      <c r="B555" s="33" t="s">
        <v>590</v>
      </c>
      <c r="C555" s="111">
        <f t="shared" si="47"/>
        <v>1995717.32</v>
      </c>
      <c r="D555" s="29">
        <v>30547.33</v>
      </c>
      <c r="E555" s="30">
        <v>48775.34</v>
      </c>
      <c r="F555" s="30"/>
      <c r="G555" s="30"/>
      <c r="H555" s="34"/>
      <c r="I555" s="34"/>
      <c r="J555" s="34"/>
      <c r="K555" s="30"/>
      <c r="L555" s="31">
        <v>1</v>
      </c>
      <c r="M555" s="30">
        <v>1916394.65</v>
      </c>
      <c r="N555" s="30"/>
      <c r="O555" s="34"/>
      <c r="P555" s="30"/>
      <c r="Q555" s="34"/>
      <c r="R555" s="30"/>
      <c r="S555" s="30"/>
    </row>
    <row r="556" spans="1:19" hidden="1" x14ac:dyDescent="0.25">
      <c r="A556" s="53">
        <v>517</v>
      </c>
      <c r="B556" s="33" t="s">
        <v>591</v>
      </c>
      <c r="C556" s="111">
        <f t="shared" si="47"/>
        <v>97427.48</v>
      </c>
      <c r="D556" s="29"/>
      <c r="E556" s="30">
        <v>97427.48</v>
      </c>
      <c r="F556" s="30"/>
      <c r="G556" s="32"/>
      <c r="H556" s="30"/>
      <c r="I556" s="30"/>
      <c r="J556" s="30"/>
      <c r="K556" s="32"/>
      <c r="L556" s="31"/>
      <c r="M556" s="30"/>
      <c r="N556" s="30"/>
      <c r="O556" s="30"/>
      <c r="P556" s="30"/>
      <c r="Q556" s="30"/>
      <c r="R556" s="30"/>
      <c r="S556" s="30"/>
    </row>
    <row r="557" spans="1:19" hidden="1" x14ac:dyDescent="0.25">
      <c r="A557" s="53">
        <v>518</v>
      </c>
      <c r="B557" s="33" t="s">
        <v>592</v>
      </c>
      <c r="C557" s="111">
        <f t="shared" si="47"/>
        <v>81368.33</v>
      </c>
      <c r="D557" s="29"/>
      <c r="E557" s="30">
        <v>81368.33</v>
      </c>
      <c r="F557" s="30"/>
      <c r="G557" s="32"/>
      <c r="H557" s="30"/>
      <c r="I557" s="30"/>
      <c r="J557" s="30"/>
      <c r="K557" s="30"/>
      <c r="L557" s="31"/>
      <c r="M557" s="30"/>
      <c r="N557" s="30"/>
      <c r="O557" s="30"/>
      <c r="P557" s="30"/>
      <c r="Q557" s="30"/>
      <c r="R557" s="30"/>
      <c r="S557" s="30"/>
    </row>
    <row r="558" spans="1:19" hidden="1" x14ac:dyDescent="0.25">
      <c r="A558" s="53">
        <v>519</v>
      </c>
      <c r="B558" s="33" t="s">
        <v>593</v>
      </c>
      <c r="C558" s="111">
        <f t="shared" si="47"/>
        <v>2131816.12</v>
      </c>
      <c r="D558" s="29">
        <v>32264.11</v>
      </c>
      <c r="E558" s="30">
        <v>49611.46</v>
      </c>
      <c r="F558" s="30"/>
      <c r="G558" s="32"/>
      <c r="H558" s="30"/>
      <c r="I558" s="30"/>
      <c r="J558" s="30"/>
      <c r="K558" s="30"/>
      <c r="L558" s="31">
        <v>1</v>
      </c>
      <c r="M558" s="30">
        <v>2049940.55</v>
      </c>
      <c r="N558" s="30"/>
      <c r="O558" s="30"/>
      <c r="P558" s="30"/>
      <c r="Q558" s="30"/>
      <c r="R558" s="30"/>
      <c r="S558" s="30"/>
    </row>
    <row r="559" spans="1:19" hidden="1" x14ac:dyDescent="0.25">
      <c r="A559" s="53">
        <v>520</v>
      </c>
      <c r="B559" s="33" t="s">
        <v>594</v>
      </c>
      <c r="C559" s="111">
        <f t="shared" si="47"/>
        <v>2141177.0099999998</v>
      </c>
      <c r="D559" s="29">
        <v>32402.23</v>
      </c>
      <c r="E559" s="30">
        <v>50169.29</v>
      </c>
      <c r="F559" s="30"/>
      <c r="G559" s="32"/>
      <c r="H559" s="30"/>
      <c r="I559" s="30"/>
      <c r="J559" s="30"/>
      <c r="K559" s="30"/>
      <c r="L559" s="31">
        <v>1</v>
      </c>
      <c r="M559" s="30">
        <v>2058605.49</v>
      </c>
      <c r="N559" s="30"/>
      <c r="O559" s="30"/>
      <c r="P559" s="30"/>
      <c r="Q559" s="30"/>
      <c r="R559" s="30"/>
      <c r="S559" s="30"/>
    </row>
    <row r="560" spans="1:19" hidden="1" x14ac:dyDescent="0.25">
      <c r="A560" s="53">
        <v>521</v>
      </c>
      <c r="B560" s="33" t="s">
        <v>595</v>
      </c>
      <c r="C560" s="111">
        <f t="shared" si="47"/>
        <v>12161556.6</v>
      </c>
      <c r="D560" s="29">
        <v>37584.32</v>
      </c>
      <c r="E560" s="30"/>
      <c r="F560" s="30"/>
      <c r="G560" s="32"/>
      <c r="H560" s="30"/>
      <c r="I560" s="30"/>
      <c r="J560" s="30"/>
      <c r="K560" s="30"/>
      <c r="L560" s="31"/>
      <c r="M560" s="30"/>
      <c r="N560" s="30" t="s">
        <v>56</v>
      </c>
      <c r="O560" s="30">
        <v>7345072.8399999999</v>
      </c>
      <c r="P560" s="30"/>
      <c r="Q560" s="30">
        <v>4778899.4400000004</v>
      </c>
      <c r="R560" s="30"/>
      <c r="S560" s="30"/>
    </row>
    <row r="561" spans="1:19" hidden="1" x14ac:dyDescent="0.25">
      <c r="A561" s="53">
        <v>522</v>
      </c>
      <c r="B561" s="33" t="s">
        <v>596</v>
      </c>
      <c r="C561" s="111">
        <f t="shared" si="47"/>
        <v>25590989.879999999</v>
      </c>
      <c r="D561" s="29">
        <v>79086.91</v>
      </c>
      <c r="E561" s="30"/>
      <c r="F561" s="30">
        <v>3217647.31</v>
      </c>
      <c r="G561" s="32">
        <v>6681183.4699999997</v>
      </c>
      <c r="H561" s="30">
        <v>2902351.16</v>
      </c>
      <c r="I561" s="30">
        <v>1210373.3999999999</v>
      </c>
      <c r="J561" s="30">
        <v>1285048.1100000001</v>
      </c>
      <c r="K561" s="30"/>
      <c r="L561" s="31"/>
      <c r="M561" s="30"/>
      <c r="N561" s="30" t="s">
        <v>56</v>
      </c>
      <c r="O561" s="30">
        <v>10215299.52</v>
      </c>
      <c r="P561" s="30"/>
      <c r="Q561" s="30"/>
      <c r="R561" s="30"/>
      <c r="S561" s="30"/>
    </row>
    <row r="562" spans="1:19" hidden="1" x14ac:dyDescent="0.25">
      <c r="A562" s="53">
        <v>523</v>
      </c>
      <c r="B562" s="33" t="s">
        <v>597</v>
      </c>
      <c r="C562" s="111">
        <f t="shared" si="47"/>
        <v>4893515.5599999996</v>
      </c>
      <c r="D562" s="29">
        <f>ROUND((F562+G562+H562+I562+J562+K562+M562+O562+P562+Q562+R562+S562)*0.0214,2)</f>
        <v>102527.15</v>
      </c>
      <c r="E562" s="30"/>
      <c r="F562" s="30">
        <v>1171170.43</v>
      </c>
      <c r="G562" s="32"/>
      <c r="H562" s="30"/>
      <c r="I562" s="30"/>
      <c r="J562" s="30"/>
      <c r="K562" s="30"/>
      <c r="L562" s="31"/>
      <c r="M562" s="30"/>
      <c r="N562" s="30"/>
      <c r="O562" s="30"/>
      <c r="P562" s="30"/>
      <c r="Q562" s="30">
        <v>3619817.98</v>
      </c>
      <c r="R562" s="30"/>
      <c r="S562" s="30"/>
    </row>
    <row r="563" spans="1:19" hidden="1" x14ac:dyDescent="0.25">
      <c r="A563" s="53">
        <v>524</v>
      </c>
      <c r="B563" s="33" t="s">
        <v>598</v>
      </c>
      <c r="C563" s="111">
        <f t="shared" ref="C563:C565" si="50">ROUND(SUM(D563+E563+F563+G563+H563+I563+J563+K563+M563+O563+P563+Q563+R563+S563),2)</f>
        <v>243548.1</v>
      </c>
      <c r="D563" s="29"/>
      <c r="E563" s="30">
        <v>243548.1</v>
      </c>
      <c r="F563" s="30"/>
      <c r="G563" s="32"/>
      <c r="H563" s="32"/>
      <c r="I563" s="32"/>
      <c r="J563" s="32"/>
      <c r="K563" s="30"/>
      <c r="L563" s="31"/>
      <c r="M563" s="30"/>
      <c r="N563" s="30"/>
      <c r="O563" s="30"/>
      <c r="P563" s="30"/>
      <c r="Q563" s="30"/>
      <c r="R563" s="30"/>
      <c r="S563" s="30"/>
    </row>
    <row r="564" spans="1:19" hidden="1" x14ac:dyDescent="0.25">
      <c r="A564" s="53">
        <v>525</v>
      </c>
      <c r="B564" s="107" t="s">
        <v>599</v>
      </c>
      <c r="C564" s="111">
        <f t="shared" si="50"/>
        <v>25702115.23</v>
      </c>
      <c r="D564" s="29">
        <v>78746.33</v>
      </c>
      <c r="E564" s="30">
        <v>221325.96</v>
      </c>
      <c r="F564" s="30">
        <v>4839869.54</v>
      </c>
      <c r="G564" s="30">
        <v>11976348.139999999</v>
      </c>
      <c r="H564" s="30">
        <v>4065636.1399999997</v>
      </c>
      <c r="I564" s="30">
        <v>1635394.31</v>
      </c>
      <c r="J564" s="30">
        <v>2884794.8099999996</v>
      </c>
      <c r="K564" s="30"/>
      <c r="L564" s="31"/>
      <c r="M564" s="30"/>
      <c r="N564" s="35"/>
      <c r="O564" s="32"/>
      <c r="P564" s="30"/>
      <c r="Q564" s="30"/>
      <c r="R564" s="30"/>
      <c r="S564" s="30"/>
    </row>
    <row r="565" spans="1:19" hidden="1" x14ac:dyDescent="0.25">
      <c r="A565" s="53">
        <v>526</v>
      </c>
      <c r="B565" s="107" t="s">
        <v>600</v>
      </c>
      <c r="C565" s="111">
        <f t="shared" si="50"/>
        <v>2316251.6800000002</v>
      </c>
      <c r="D565" s="29">
        <v>35511.019999999997</v>
      </c>
      <c r="E565" s="30">
        <v>52947.46</v>
      </c>
      <c r="F565" s="30"/>
      <c r="G565" s="30"/>
      <c r="H565" s="30"/>
      <c r="I565" s="30"/>
      <c r="J565" s="30"/>
      <c r="K565" s="30"/>
      <c r="L565" s="31">
        <v>1</v>
      </c>
      <c r="M565" s="30">
        <v>2227793.2000000002</v>
      </c>
      <c r="N565" s="35"/>
      <c r="O565" s="32"/>
      <c r="P565" s="30"/>
      <c r="Q565" s="30"/>
      <c r="R565" s="30"/>
      <c r="S565" s="30"/>
    </row>
    <row r="566" spans="1:19" hidden="1" x14ac:dyDescent="0.25">
      <c r="A566" s="162" t="s">
        <v>601</v>
      </c>
      <c r="B566" s="163"/>
      <c r="C566" s="12">
        <f>ROUND(SUM(D566+E566+F566+G566+H566+I566+J566+K566+M566+O566+P566+Q566+R566+S566),2)</f>
        <v>1059965823.46</v>
      </c>
      <c r="D566" s="59">
        <f>ROUND(SUM(D390:D565),2)</f>
        <v>13888518.210000001</v>
      </c>
      <c r="E566" s="59">
        <f t="shared" ref="E566:S566" si="51">ROUND(SUM(E390:E565),2)</f>
        <v>34836556.509999998</v>
      </c>
      <c r="F566" s="59">
        <f t="shared" si="51"/>
        <v>37712197.719999999</v>
      </c>
      <c r="G566" s="59">
        <f t="shared" si="51"/>
        <v>40638591.789999999</v>
      </c>
      <c r="H566" s="59">
        <f t="shared" si="51"/>
        <v>25347698.420000002</v>
      </c>
      <c r="I566" s="59">
        <f t="shared" si="51"/>
        <v>10855256.32</v>
      </c>
      <c r="J566" s="59">
        <f t="shared" si="51"/>
        <v>18645214.25</v>
      </c>
      <c r="K566" s="59">
        <f t="shared" si="51"/>
        <v>0</v>
      </c>
      <c r="L566" s="59">
        <f t="shared" si="51"/>
        <v>62</v>
      </c>
      <c r="M566" s="59">
        <f t="shared" si="51"/>
        <v>127439431.18000001</v>
      </c>
      <c r="N566" s="59">
        <f t="shared" si="51"/>
        <v>0</v>
      </c>
      <c r="O566" s="59">
        <f t="shared" si="51"/>
        <v>392592183.72000003</v>
      </c>
      <c r="P566" s="59">
        <f t="shared" si="51"/>
        <v>7946903.96</v>
      </c>
      <c r="Q566" s="59">
        <f t="shared" si="51"/>
        <v>146969479.74000001</v>
      </c>
      <c r="R566" s="59">
        <f t="shared" si="51"/>
        <v>203093791.63999999</v>
      </c>
      <c r="S566" s="59">
        <f t="shared" si="51"/>
        <v>0</v>
      </c>
    </row>
    <row r="567" spans="1:19" ht="15.75" x14ac:dyDescent="0.25">
      <c r="A567" s="127" t="s">
        <v>1201</v>
      </c>
      <c r="B567" s="128"/>
      <c r="C567" s="131"/>
      <c r="D567" s="16"/>
      <c r="E567" s="37"/>
      <c r="F567" s="37"/>
      <c r="G567" s="37"/>
      <c r="H567" s="37"/>
      <c r="I567" s="37"/>
      <c r="J567" s="37"/>
      <c r="K567" s="37"/>
      <c r="L567" s="9"/>
      <c r="M567" s="37"/>
      <c r="N567" s="38"/>
      <c r="O567" s="37"/>
      <c r="P567" s="37"/>
      <c r="Q567" s="37"/>
      <c r="R567" s="37"/>
      <c r="S567" s="39"/>
    </row>
    <row r="568" spans="1:19" x14ac:dyDescent="0.25">
      <c r="A568" s="21">
        <v>527</v>
      </c>
      <c r="B568" s="22" t="s">
        <v>602</v>
      </c>
      <c r="C568" s="23">
        <f t="shared" ref="C568:C574" si="52">ROUND(SUM(D568+E568+F568+G568+H568+I568+J568+K568+M568+O568+P568+Q568+R568+S568),2)</f>
        <v>94402.57</v>
      </c>
      <c r="D568" s="68"/>
      <c r="E568" s="25">
        <v>94402.57</v>
      </c>
      <c r="F568" s="25"/>
      <c r="G568" s="25"/>
      <c r="H568" s="25"/>
      <c r="I568" s="25"/>
      <c r="J568" s="25"/>
      <c r="K568" s="25"/>
      <c r="L568" s="26"/>
      <c r="M568" s="25"/>
      <c r="N568" s="25"/>
      <c r="O568" s="27"/>
      <c r="P568" s="25"/>
      <c r="Q568" s="25"/>
      <c r="R568" s="25"/>
      <c r="S568" s="25"/>
    </row>
    <row r="569" spans="1:19" x14ac:dyDescent="0.25">
      <c r="A569" s="21">
        <v>528</v>
      </c>
      <c r="B569" s="22" t="s">
        <v>603</v>
      </c>
      <c r="C569" s="23">
        <f t="shared" si="52"/>
        <v>113251.8</v>
      </c>
      <c r="D569" s="68"/>
      <c r="E569" s="25">
        <v>113251.8</v>
      </c>
      <c r="F569" s="25"/>
      <c r="G569" s="25"/>
      <c r="H569" s="25"/>
      <c r="I569" s="25"/>
      <c r="J569" s="25"/>
      <c r="K569" s="25"/>
      <c r="L569" s="26"/>
      <c r="M569" s="25"/>
      <c r="N569" s="25"/>
      <c r="O569" s="27"/>
      <c r="P569" s="25"/>
      <c r="Q569" s="25"/>
      <c r="R569" s="25"/>
      <c r="S569" s="25"/>
    </row>
    <row r="570" spans="1:19" x14ac:dyDescent="0.25">
      <c r="A570" s="21">
        <v>529</v>
      </c>
      <c r="B570" s="22" t="s">
        <v>604</v>
      </c>
      <c r="C570" s="23">
        <f t="shared" si="52"/>
        <v>46115.07</v>
      </c>
      <c r="D570" s="68"/>
      <c r="E570" s="25">
        <v>46115.07</v>
      </c>
      <c r="F570" s="25"/>
      <c r="G570" s="25"/>
      <c r="H570" s="25"/>
      <c r="I570" s="25"/>
      <c r="J570" s="25"/>
      <c r="K570" s="25"/>
      <c r="L570" s="26"/>
      <c r="M570" s="25"/>
      <c r="N570" s="25"/>
      <c r="O570" s="27"/>
      <c r="P570" s="25"/>
      <c r="Q570" s="25"/>
      <c r="R570" s="25"/>
      <c r="S570" s="25"/>
    </row>
    <row r="571" spans="1:19" x14ac:dyDescent="0.25">
      <c r="A571" s="21">
        <v>530</v>
      </c>
      <c r="B571" s="22" t="s">
        <v>605</v>
      </c>
      <c r="C571" s="23">
        <f t="shared" si="52"/>
        <v>175126.71</v>
      </c>
      <c r="D571" s="68"/>
      <c r="E571" s="25">
        <v>175126.71</v>
      </c>
      <c r="F571" s="43"/>
      <c r="G571" s="43"/>
      <c r="H571" s="43"/>
      <c r="I571" s="43"/>
      <c r="J571" s="43"/>
      <c r="K571" s="25"/>
      <c r="L571" s="26"/>
      <c r="M571" s="25"/>
      <c r="N571" s="25"/>
      <c r="O571" s="44"/>
      <c r="P571" s="25"/>
      <c r="Q571" s="25"/>
      <c r="R571" s="25"/>
      <c r="S571" s="25"/>
    </row>
    <row r="572" spans="1:19" x14ac:dyDescent="0.25">
      <c r="A572" s="21">
        <v>531</v>
      </c>
      <c r="B572" s="22" t="s">
        <v>606</v>
      </c>
      <c r="C572" s="23">
        <f t="shared" si="52"/>
        <v>2575406.7000000002</v>
      </c>
      <c r="D572" s="68">
        <f>ROUND((F572+G572+H572+I572+J572+K572+M572+O572+P572+Q572+R572+S572)*0.0214,2)</f>
        <v>49306.86</v>
      </c>
      <c r="E572" s="25">
        <v>222040.78</v>
      </c>
      <c r="F572" s="25">
        <v>726300.31</v>
      </c>
      <c r="G572" s="25"/>
      <c r="H572" s="25"/>
      <c r="I572" s="25"/>
      <c r="J572" s="25"/>
      <c r="K572" s="25"/>
      <c r="L572" s="26"/>
      <c r="M572" s="25"/>
      <c r="N572" s="25" t="s">
        <v>116</v>
      </c>
      <c r="O572" s="27">
        <v>1577758.75</v>
      </c>
      <c r="P572" s="25"/>
      <c r="Q572" s="25"/>
      <c r="R572" s="25"/>
      <c r="S572" s="25"/>
    </row>
    <row r="573" spans="1:19" x14ac:dyDescent="0.25">
      <c r="A573" s="21">
        <v>532</v>
      </c>
      <c r="B573" s="22" t="s">
        <v>607</v>
      </c>
      <c r="C573" s="23">
        <f t="shared" si="52"/>
        <v>369431.27</v>
      </c>
      <c r="D573" s="68"/>
      <c r="E573" s="25">
        <v>369431.27</v>
      </c>
      <c r="F573" s="25"/>
      <c r="G573" s="25"/>
      <c r="H573" s="25"/>
      <c r="I573" s="25"/>
      <c r="J573" s="25"/>
      <c r="K573" s="25"/>
      <c r="L573" s="26"/>
      <c r="M573" s="25"/>
      <c r="N573" s="25"/>
      <c r="O573" s="27"/>
      <c r="P573" s="25"/>
      <c r="Q573" s="25"/>
      <c r="R573" s="25"/>
      <c r="S573" s="25"/>
    </row>
    <row r="574" spans="1:19" x14ac:dyDescent="0.25">
      <c r="A574" s="21">
        <v>533</v>
      </c>
      <c r="B574" s="22" t="s">
        <v>608</v>
      </c>
      <c r="C574" s="23">
        <f t="shared" si="52"/>
        <v>5419908.0800000001</v>
      </c>
      <c r="D574" s="68">
        <f>ROUND((F574+G574+H574+I574+J574+K574+M574+O574+P574+Q574+R574+S574)*0.0214,2)</f>
        <v>110025.16</v>
      </c>
      <c r="E574" s="25">
        <v>168520.27</v>
      </c>
      <c r="F574" s="25"/>
      <c r="G574" s="25"/>
      <c r="H574" s="25"/>
      <c r="I574" s="25"/>
      <c r="J574" s="25"/>
      <c r="K574" s="25"/>
      <c r="L574" s="26"/>
      <c r="M574" s="25"/>
      <c r="N574" s="25"/>
      <c r="O574" s="27"/>
      <c r="P574" s="25"/>
      <c r="Q574" s="25">
        <v>5141362.6500000004</v>
      </c>
      <c r="R574" s="25"/>
      <c r="S574" s="25"/>
    </row>
    <row r="575" spans="1:19" ht="25.5" x14ac:dyDescent="0.25">
      <c r="A575" s="21">
        <v>534</v>
      </c>
      <c r="B575" s="28" t="s">
        <v>611</v>
      </c>
      <c r="C575" s="111">
        <f>ROUND(SUM(D575+E575+F575+G575+H575+I575+J575+K575+M575+O575+Q575+S575),2)</f>
        <v>66737.919999999998</v>
      </c>
      <c r="D575" s="30"/>
      <c r="E575" s="30">
        <v>66737.919999999998</v>
      </c>
      <c r="F575" s="34"/>
      <c r="G575" s="34"/>
      <c r="H575" s="34"/>
      <c r="I575" s="34"/>
      <c r="J575" s="34"/>
      <c r="K575" s="30"/>
      <c r="L575" s="31"/>
      <c r="M575" s="30"/>
      <c r="N575" s="30"/>
      <c r="O575" s="30"/>
      <c r="P575" s="30"/>
      <c r="Q575" s="30"/>
      <c r="R575" s="30"/>
      <c r="S575" s="30"/>
    </row>
    <row r="576" spans="1:19" x14ac:dyDescent="0.25">
      <c r="A576" s="21">
        <v>535</v>
      </c>
      <c r="B576" s="22" t="s">
        <v>613</v>
      </c>
      <c r="C576" s="23">
        <f>ROUND(SUM(D576+E576+F576+G576+H576+I576+J576+K576+M576+O576+P576+Q576+R576+S576),2)</f>
        <v>475314</v>
      </c>
      <c r="D576" s="68"/>
      <c r="E576" s="25">
        <v>475314</v>
      </c>
      <c r="F576" s="25"/>
      <c r="G576" s="25"/>
      <c r="H576" s="25"/>
      <c r="I576" s="25"/>
      <c r="J576" s="25"/>
      <c r="K576" s="25"/>
      <c r="L576" s="26"/>
      <c r="M576" s="25"/>
      <c r="N576" s="25"/>
      <c r="O576" s="27"/>
      <c r="P576" s="25"/>
      <c r="Q576" s="25"/>
      <c r="R576" s="25"/>
      <c r="S576" s="25"/>
    </row>
    <row r="577" spans="1:19" x14ac:dyDescent="0.25">
      <c r="A577" s="21">
        <v>536</v>
      </c>
      <c r="B577" s="22" t="s">
        <v>614</v>
      </c>
      <c r="C577" s="23">
        <f>ROUND(SUM(D577+E577+F577+G577+H577+I577+J577+K577+M577+O577+P577+Q577+R577+S577),2)</f>
        <v>2665368.2200000002</v>
      </c>
      <c r="D577" s="68">
        <v>50290.48</v>
      </c>
      <c r="E577" s="25">
        <v>241765.86</v>
      </c>
      <c r="F577" s="43">
        <v>2373311.88</v>
      </c>
      <c r="G577" s="43"/>
      <c r="H577" s="43"/>
      <c r="I577" s="43"/>
      <c r="J577" s="43"/>
      <c r="K577" s="25"/>
      <c r="L577" s="26"/>
      <c r="M577" s="25"/>
      <c r="N577" s="25"/>
      <c r="O577" s="44"/>
      <c r="P577" s="25"/>
      <c r="Q577" s="25"/>
      <c r="R577" s="25"/>
      <c r="S577" s="25"/>
    </row>
    <row r="578" spans="1:19" x14ac:dyDescent="0.25">
      <c r="A578" s="21">
        <v>537</v>
      </c>
      <c r="B578" s="22" t="s">
        <v>615</v>
      </c>
      <c r="C578" s="23">
        <f>ROUND(SUM(D578+E578+F578+G578+H578+I578+J578+K578+M578+O578+P578+Q578+R578+S578),2)</f>
        <v>2519384.31</v>
      </c>
      <c r="D578" s="68">
        <f>ROUND((F578+G578+H578+I578+J578+K578+M578+O578+P578+Q578+R578+S578)*0.0214,2)</f>
        <v>51001.45</v>
      </c>
      <c r="E578" s="25">
        <v>85137.58</v>
      </c>
      <c r="F578" s="43"/>
      <c r="G578" s="43"/>
      <c r="H578" s="43"/>
      <c r="I578" s="43"/>
      <c r="J578" s="43"/>
      <c r="K578" s="25"/>
      <c r="L578" s="26"/>
      <c r="M578" s="25"/>
      <c r="N578" s="25"/>
      <c r="O578" s="44"/>
      <c r="P578" s="25"/>
      <c r="Q578" s="25"/>
      <c r="R578" s="25">
        <v>2383245.2799999998</v>
      </c>
      <c r="S578" s="25"/>
    </row>
    <row r="579" spans="1:19" x14ac:dyDescent="0.25">
      <c r="A579" s="21">
        <v>538</v>
      </c>
      <c r="B579" s="22" t="s">
        <v>616</v>
      </c>
      <c r="C579" s="23">
        <f>ROUND(SUM(D579+E579+F579+G579+H579+I579+J579+K579+M579+O579+P579+Q579+R579+S579),2)</f>
        <v>151286.5</v>
      </c>
      <c r="D579" s="68"/>
      <c r="E579" s="25">
        <v>151286.5</v>
      </c>
      <c r="F579" s="25"/>
      <c r="G579" s="25"/>
      <c r="H579" s="25"/>
      <c r="I579" s="25"/>
      <c r="J579" s="25"/>
      <c r="K579" s="25"/>
      <c r="L579" s="26"/>
      <c r="M579" s="25"/>
      <c r="N579" s="25"/>
      <c r="O579" s="27"/>
      <c r="P579" s="25"/>
      <c r="Q579" s="25"/>
      <c r="R579" s="25"/>
      <c r="S579" s="25"/>
    </row>
    <row r="580" spans="1:19" x14ac:dyDescent="0.25">
      <c r="A580" s="21">
        <v>539</v>
      </c>
      <c r="B580" s="22" t="s">
        <v>618</v>
      </c>
      <c r="C580" s="23">
        <f t="shared" ref="C580:C592" si="53">ROUND(SUM(D580+E580+F580+G580+H580+I580+J580+K580+M580+O580+P580+Q580+R580+S580),2)</f>
        <v>1445176.2</v>
      </c>
      <c r="D580" s="68">
        <v>25819.39</v>
      </c>
      <c r="E580" s="25">
        <v>200886.27</v>
      </c>
      <c r="F580" s="25"/>
      <c r="G580" s="25"/>
      <c r="H580" s="25"/>
      <c r="I580" s="25"/>
      <c r="J580" s="25"/>
      <c r="K580" s="25"/>
      <c r="L580" s="26"/>
      <c r="M580" s="25"/>
      <c r="N580" s="25"/>
      <c r="O580" s="27"/>
      <c r="P580" s="25"/>
      <c r="Q580" s="25">
        <v>1218470.54</v>
      </c>
      <c r="R580" s="25"/>
      <c r="S580" s="25"/>
    </row>
    <row r="581" spans="1:19" x14ac:dyDescent="0.25">
      <c r="A581" s="21">
        <v>540</v>
      </c>
      <c r="B581" s="22" t="s">
        <v>619</v>
      </c>
      <c r="C581" s="23">
        <f t="shared" si="53"/>
        <v>66598.3</v>
      </c>
      <c r="D581" s="68"/>
      <c r="E581" s="25">
        <v>66598.3</v>
      </c>
      <c r="F581" s="43"/>
      <c r="G581" s="43"/>
      <c r="H581" s="43"/>
      <c r="I581" s="43"/>
      <c r="J581" s="43"/>
      <c r="K581" s="25"/>
      <c r="L581" s="26"/>
      <c r="M581" s="25"/>
      <c r="N581" s="25"/>
      <c r="O581" s="44"/>
      <c r="P581" s="25"/>
      <c r="Q581" s="25"/>
      <c r="R581" s="25"/>
      <c r="S581" s="25"/>
    </row>
    <row r="582" spans="1:19" ht="25.5" x14ac:dyDescent="0.25">
      <c r="A582" s="21">
        <v>541</v>
      </c>
      <c r="B582" s="22" t="s">
        <v>620</v>
      </c>
      <c r="C582" s="23">
        <f t="shared" si="53"/>
        <v>143849.85</v>
      </c>
      <c r="D582" s="68"/>
      <c r="E582" s="25">
        <v>143849.85</v>
      </c>
      <c r="F582" s="25"/>
      <c r="G582" s="25"/>
      <c r="H582" s="25"/>
      <c r="I582" s="25"/>
      <c r="J582" s="25"/>
      <c r="K582" s="25"/>
      <c r="L582" s="26"/>
      <c r="M582" s="25"/>
      <c r="N582" s="25"/>
      <c r="O582" s="27"/>
      <c r="P582" s="25"/>
      <c r="Q582" s="25"/>
      <c r="R582" s="25"/>
      <c r="S582" s="25"/>
    </row>
    <row r="583" spans="1:19" x14ac:dyDescent="0.25">
      <c r="A583" s="21">
        <v>542</v>
      </c>
      <c r="B583" s="22" t="s">
        <v>621</v>
      </c>
      <c r="C583" s="23">
        <f t="shared" si="53"/>
        <v>135789.5</v>
      </c>
      <c r="D583" s="68"/>
      <c r="E583" s="25">
        <v>135789.5</v>
      </c>
      <c r="F583" s="25"/>
      <c r="G583" s="25"/>
      <c r="H583" s="25"/>
      <c r="I583" s="25"/>
      <c r="J583" s="25"/>
      <c r="K583" s="25"/>
      <c r="L583" s="26"/>
      <c r="M583" s="25"/>
      <c r="N583" s="25"/>
      <c r="O583" s="27"/>
      <c r="P583" s="25"/>
      <c r="Q583" s="25"/>
      <c r="R583" s="25"/>
      <c r="S583" s="25"/>
    </row>
    <row r="584" spans="1:19" x14ac:dyDescent="0.25">
      <c r="A584" s="21">
        <v>543</v>
      </c>
      <c r="B584" s="22" t="s">
        <v>622</v>
      </c>
      <c r="C584" s="23">
        <f t="shared" si="53"/>
        <v>185496.38</v>
      </c>
      <c r="D584" s="68"/>
      <c r="E584" s="25">
        <v>185496.38</v>
      </c>
      <c r="F584" s="25"/>
      <c r="G584" s="25"/>
      <c r="H584" s="25"/>
      <c r="I584" s="25"/>
      <c r="J584" s="25"/>
      <c r="K584" s="25"/>
      <c r="L584" s="26"/>
      <c r="M584" s="25"/>
      <c r="N584" s="25"/>
      <c r="O584" s="27"/>
      <c r="P584" s="25"/>
      <c r="Q584" s="25"/>
      <c r="R584" s="25"/>
      <c r="S584" s="25"/>
    </row>
    <row r="585" spans="1:19" x14ac:dyDescent="0.25">
      <c r="A585" s="21">
        <v>544</v>
      </c>
      <c r="B585" s="22" t="s">
        <v>623</v>
      </c>
      <c r="C585" s="23">
        <f t="shared" si="53"/>
        <v>131824.65</v>
      </c>
      <c r="D585" s="68"/>
      <c r="E585" s="25">
        <v>131824.65</v>
      </c>
      <c r="F585" s="25"/>
      <c r="G585" s="25"/>
      <c r="H585" s="25"/>
      <c r="I585" s="25"/>
      <c r="J585" s="25"/>
      <c r="K585" s="25"/>
      <c r="L585" s="26"/>
      <c r="M585" s="25"/>
      <c r="N585" s="25"/>
      <c r="O585" s="27"/>
      <c r="P585" s="25"/>
      <c r="Q585" s="25"/>
      <c r="R585" s="25"/>
      <c r="S585" s="25"/>
    </row>
    <row r="586" spans="1:19" x14ac:dyDescent="0.25">
      <c r="A586" s="21">
        <v>545</v>
      </c>
      <c r="B586" s="22" t="s">
        <v>624</v>
      </c>
      <c r="C586" s="23">
        <f t="shared" si="53"/>
        <v>131824.65</v>
      </c>
      <c r="D586" s="68"/>
      <c r="E586" s="25">
        <v>131824.65</v>
      </c>
      <c r="F586" s="25"/>
      <c r="G586" s="25"/>
      <c r="H586" s="25"/>
      <c r="I586" s="25"/>
      <c r="J586" s="25"/>
      <c r="K586" s="25"/>
      <c r="L586" s="26"/>
      <c r="M586" s="25"/>
      <c r="N586" s="25"/>
      <c r="O586" s="27"/>
      <c r="P586" s="25"/>
      <c r="Q586" s="25"/>
      <c r="R586" s="25"/>
      <c r="S586" s="25"/>
    </row>
    <row r="587" spans="1:19" x14ac:dyDescent="0.25">
      <c r="A587" s="21">
        <v>546</v>
      </c>
      <c r="B587" s="22" t="s">
        <v>625</v>
      </c>
      <c r="C587" s="23">
        <f t="shared" si="53"/>
        <v>106391.96</v>
      </c>
      <c r="D587" s="68"/>
      <c r="E587" s="25">
        <v>106391.96</v>
      </c>
      <c r="F587" s="25"/>
      <c r="G587" s="25"/>
      <c r="H587" s="25"/>
      <c r="I587" s="25"/>
      <c r="J587" s="25"/>
      <c r="K587" s="25"/>
      <c r="L587" s="26"/>
      <c r="M587" s="25"/>
      <c r="N587" s="25"/>
      <c r="O587" s="27"/>
      <c r="P587" s="25"/>
      <c r="Q587" s="25"/>
      <c r="R587" s="25"/>
      <c r="S587" s="25"/>
    </row>
    <row r="588" spans="1:19" x14ac:dyDescent="0.25">
      <c r="A588" s="21">
        <v>547</v>
      </c>
      <c r="B588" s="22" t="s">
        <v>626</v>
      </c>
      <c r="C588" s="23">
        <f t="shared" si="53"/>
        <v>107485.57</v>
      </c>
      <c r="D588" s="68"/>
      <c r="E588" s="25">
        <v>107485.57</v>
      </c>
      <c r="F588" s="25"/>
      <c r="G588" s="25"/>
      <c r="H588" s="25"/>
      <c r="I588" s="25"/>
      <c r="J588" s="25"/>
      <c r="K588" s="25"/>
      <c r="L588" s="26"/>
      <c r="M588" s="25"/>
      <c r="N588" s="25"/>
      <c r="O588" s="27"/>
      <c r="P588" s="25"/>
      <c r="Q588" s="25"/>
      <c r="R588" s="25"/>
      <c r="S588" s="25"/>
    </row>
    <row r="589" spans="1:19" x14ac:dyDescent="0.25">
      <c r="A589" s="21">
        <v>548</v>
      </c>
      <c r="B589" s="22" t="s">
        <v>627</v>
      </c>
      <c r="C589" s="23">
        <f t="shared" si="53"/>
        <v>126261.97</v>
      </c>
      <c r="D589" s="68"/>
      <c r="E589" s="25">
        <v>126261.97</v>
      </c>
      <c r="F589" s="25"/>
      <c r="G589" s="25"/>
      <c r="H589" s="25"/>
      <c r="I589" s="25"/>
      <c r="J589" s="25"/>
      <c r="K589" s="25"/>
      <c r="L589" s="26"/>
      <c r="M589" s="25"/>
      <c r="N589" s="25"/>
      <c r="O589" s="27"/>
      <c r="P589" s="25"/>
      <c r="Q589" s="25"/>
      <c r="R589" s="25"/>
      <c r="S589" s="25"/>
    </row>
    <row r="590" spans="1:19" x14ac:dyDescent="0.25">
      <c r="A590" s="21">
        <v>549</v>
      </c>
      <c r="B590" s="22" t="s">
        <v>628</v>
      </c>
      <c r="C590" s="23">
        <f t="shared" si="53"/>
        <v>197343.09</v>
      </c>
      <c r="D590" s="68"/>
      <c r="E590" s="25">
        <v>197343.09</v>
      </c>
      <c r="F590" s="25"/>
      <c r="G590" s="25"/>
      <c r="H590" s="25"/>
      <c r="I590" s="25"/>
      <c r="J590" s="25"/>
      <c r="K590" s="25"/>
      <c r="L590" s="26"/>
      <c r="M590" s="25"/>
      <c r="N590" s="25"/>
      <c r="O590" s="27"/>
      <c r="P590" s="25"/>
      <c r="Q590" s="25"/>
      <c r="R590" s="25"/>
      <c r="S590" s="25"/>
    </row>
    <row r="591" spans="1:19" x14ac:dyDescent="0.25">
      <c r="A591" s="21">
        <v>550</v>
      </c>
      <c r="B591" s="22" t="s">
        <v>629</v>
      </c>
      <c r="C591" s="23">
        <f t="shared" si="53"/>
        <v>89209.51</v>
      </c>
      <c r="D591" s="68"/>
      <c r="E591" s="25">
        <v>89209.51</v>
      </c>
      <c r="F591" s="25"/>
      <c r="G591" s="25"/>
      <c r="H591" s="25"/>
      <c r="I591" s="25"/>
      <c r="J591" s="25"/>
      <c r="K591" s="25"/>
      <c r="L591" s="26"/>
      <c r="M591" s="25"/>
      <c r="N591" s="25"/>
      <c r="O591" s="27"/>
      <c r="P591" s="25"/>
      <c r="Q591" s="25"/>
      <c r="R591" s="25"/>
      <c r="S591" s="25"/>
    </row>
    <row r="592" spans="1:19" x14ac:dyDescent="0.25">
      <c r="A592" s="21">
        <v>551</v>
      </c>
      <c r="B592" s="22" t="s">
        <v>630</v>
      </c>
      <c r="C592" s="23">
        <f t="shared" si="53"/>
        <v>162334.57</v>
      </c>
      <c r="D592" s="68"/>
      <c r="E592" s="25">
        <v>162334.57</v>
      </c>
      <c r="F592" s="25"/>
      <c r="G592" s="25"/>
      <c r="H592" s="25"/>
      <c r="I592" s="25"/>
      <c r="J592" s="25"/>
      <c r="K592" s="25"/>
      <c r="L592" s="26"/>
      <c r="M592" s="25"/>
      <c r="N592" s="25"/>
      <c r="O592" s="27"/>
      <c r="P592" s="25"/>
      <c r="Q592" s="25"/>
      <c r="R592" s="25"/>
      <c r="S592" s="25"/>
    </row>
    <row r="593" spans="1:19" ht="22.5" customHeight="1" x14ac:dyDescent="0.25">
      <c r="A593" s="162" t="s">
        <v>1213</v>
      </c>
      <c r="B593" s="163"/>
      <c r="C593" s="66">
        <f t="shared" ref="C593" si="54">ROUND(SUM(E593+F593+G593+H593+I593+J593+K593+M593+O593+P593+Q593+S593+D593+R593),2)</f>
        <v>17701319.350000001</v>
      </c>
      <c r="D593" s="36">
        <f t="shared" ref="D593:M593" si="55">ROUND(SUM(D568:D592),2)</f>
        <v>286443.34000000003</v>
      </c>
      <c r="E593" s="118">
        <f t="shared" si="55"/>
        <v>3994426.6</v>
      </c>
      <c r="F593" s="118">
        <f t="shared" si="55"/>
        <v>3099612.19</v>
      </c>
      <c r="G593" s="118">
        <f t="shared" si="55"/>
        <v>0</v>
      </c>
      <c r="H593" s="118">
        <f t="shared" si="55"/>
        <v>0</v>
      </c>
      <c r="I593" s="118">
        <f t="shared" si="55"/>
        <v>0</v>
      </c>
      <c r="J593" s="118">
        <f t="shared" si="55"/>
        <v>0</v>
      </c>
      <c r="K593" s="118">
        <f t="shared" si="55"/>
        <v>0</v>
      </c>
      <c r="L593" s="118">
        <f t="shared" si="55"/>
        <v>0</v>
      </c>
      <c r="M593" s="118">
        <f t="shared" si="55"/>
        <v>0</v>
      </c>
      <c r="N593" s="118" t="s">
        <v>19</v>
      </c>
      <c r="O593" s="118">
        <f>ROUND(SUM(O568:O592),2)</f>
        <v>1577758.75</v>
      </c>
      <c r="P593" s="118">
        <f>ROUND(SUM(P568:P592),2)</f>
        <v>0</v>
      </c>
      <c r="Q593" s="118">
        <f>ROUND(SUM(Q568:Q592),2)</f>
        <v>6359833.1900000004</v>
      </c>
      <c r="R593" s="118">
        <f>ROUND(SUM(R568:R592),2)</f>
        <v>2383245.2799999998</v>
      </c>
      <c r="S593" s="118">
        <f>ROUND(SUM(S568:S592),2)</f>
        <v>0</v>
      </c>
    </row>
    <row r="594" spans="1:19" ht="15.75" hidden="1" x14ac:dyDescent="0.25">
      <c r="A594" s="127" t="s">
        <v>1202</v>
      </c>
      <c r="B594" s="128"/>
      <c r="C594" s="131"/>
      <c r="D594" s="16"/>
      <c r="E594" s="37"/>
      <c r="F594" s="37"/>
      <c r="G594" s="37"/>
      <c r="H594" s="37"/>
      <c r="I594" s="37"/>
      <c r="J594" s="37"/>
      <c r="K594" s="37"/>
      <c r="L594" s="9"/>
      <c r="M594" s="37"/>
      <c r="N594" s="38"/>
      <c r="O594" s="37"/>
      <c r="P594" s="37"/>
      <c r="Q594" s="37"/>
      <c r="R594" s="37"/>
      <c r="S594" s="39"/>
    </row>
    <row r="595" spans="1:19" hidden="1" x14ac:dyDescent="0.25">
      <c r="A595" s="9">
        <v>552</v>
      </c>
      <c r="B595" s="22" t="s">
        <v>631</v>
      </c>
      <c r="C595" s="23">
        <f t="shared" ref="C595:C624" si="56">ROUND(SUM(D595+E595+F595+G595+H595+I595+J595+K595+M595+O595+P595+Q595+R595+S595),2)</f>
        <v>134893.26</v>
      </c>
      <c r="D595" s="24"/>
      <c r="E595" s="25">
        <v>134893.26</v>
      </c>
      <c r="F595" s="25"/>
      <c r="G595" s="25"/>
      <c r="H595" s="25"/>
      <c r="I595" s="25"/>
      <c r="J595" s="25"/>
      <c r="K595" s="25"/>
      <c r="L595" s="26"/>
      <c r="M595" s="25"/>
      <c r="N595" s="25"/>
      <c r="O595" s="27"/>
      <c r="P595" s="25"/>
      <c r="Q595" s="25"/>
      <c r="R595" s="25"/>
      <c r="S595" s="25"/>
    </row>
    <row r="596" spans="1:19" hidden="1" x14ac:dyDescent="0.25">
      <c r="A596" s="9">
        <v>553</v>
      </c>
      <c r="B596" s="22" t="s">
        <v>632</v>
      </c>
      <c r="C596" s="23">
        <f t="shared" si="56"/>
        <v>134016.53</v>
      </c>
      <c r="D596" s="24"/>
      <c r="E596" s="25">
        <v>134016.53</v>
      </c>
      <c r="F596" s="25"/>
      <c r="G596" s="25"/>
      <c r="H596" s="25"/>
      <c r="I596" s="25"/>
      <c r="J596" s="25"/>
      <c r="K596" s="25"/>
      <c r="L596" s="26"/>
      <c r="M596" s="25"/>
      <c r="N596" s="25"/>
      <c r="O596" s="27"/>
      <c r="P596" s="25"/>
      <c r="Q596" s="25"/>
      <c r="R596" s="25"/>
      <c r="S596" s="25"/>
    </row>
    <row r="597" spans="1:19" hidden="1" x14ac:dyDescent="0.25">
      <c r="A597" s="9">
        <v>554</v>
      </c>
      <c r="B597" s="22" t="s">
        <v>633</v>
      </c>
      <c r="C597" s="23">
        <f t="shared" si="56"/>
        <v>510209.9</v>
      </c>
      <c r="D597" s="24"/>
      <c r="E597" s="25">
        <v>510209.9</v>
      </c>
      <c r="F597" s="25"/>
      <c r="G597" s="25"/>
      <c r="H597" s="25"/>
      <c r="I597" s="25"/>
      <c r="J597" s="25"/>
      <c r="K597" s="25"/>
      <c r="L597" s="26"/>
      <c r="M597" s="25"/>
      <c r="N597" s="25"/>
      <c r="O597" s="27"/>
      <c r="P597" s="25"/>
      <c r="Q597" s="25"/>
      <c r="R597" s="25"/>
      <c r="S597" s="25"/>
    </row>
    <row r="598" spans="1:19" hidden="1" x14ac:dyDescent="0.25">
      <c r="A598" s="9">
        <v>555</v>
      </c>
      <c r="B598" s="22" t="s">
        <v>634</v>
      </c>
      <c r="C598" s="23">
        <f t="shared" si="56"/>
        <v>54422.080000000002</v>
      </c>
      <c r="D598" s="24"/>
      <c r="E598" s="25">
        <v>54422.080000000002</v>
      </c>
      <c r="F598" s="25"/>
      <c r="G598" s="25"/>
      <c r="H598" s="25"/>
      <c r="I598" s="25"/>
      <c r="J598" s="25"/>
      <c r="K598" s="25"/>
      <c r="L598" s="26"/>
      <c r="M598" s="25"/>
      <c r="N598" s="25"/>
      <c r="O598" s="27"/>
      <c r="P598" s="25"/>
      <c r="Q598" s="25"/>
      <c r="R598" s="25"/>
      <c r="S598" s="25"/>
    </row>
    <row r="599" spans="1:19" hidden="1" x14ac:dyDescent="0.25">
      <c r="A599" s="9">
        <v>556</v>
      </c>
      <c r="B599" s="22" t="s">
        <v>635</v>
      </c>
      <c r="C599" s="23">
        <f t="shared" si="56"/>
        <v>338215.42</v>
      </c>
      <c r="D599" s="24"/>
      <c r="E599" s="25">
        <v>338215.42</v>
      </c>
      <c r="F599" s="25"/>
      <c r="G599" s="25"/>
      <c r="H599" s="25"/>
      <c r="I599" s="25"/>
      <c r="J599" s="25"/>
      <c r="K599" s="25"/>
      <c r="L599" s="26"/>
      <c r="M599" s="25"/>
      <c r="N599" s="25"/>
      <c r="O599" s="27"/>
      <c r="P599" s="25"/>
      <c r="Q599" s="25"/>
      <c r="R599" s="25"/>
      <c r="S599" s="25"/>
    </row>
    <row r="600" spans="1:19" hidden="1" x14ac:dyDescent="0.25">
      <c r="A600" s="9">
        <v>557</v>
      </c>
      <c r="B600" s="22" t="s">
        <v>636</v>
      </c>
      <c r="C600" s="23">
        <f t="shared" si="56"/>
        <v>338215.42</v>
      </c>
      <c r="D600" s="24"/>
      <c r="E600" s="25">
        <v>338215.42</v>
      </c>
      <c r="F600" s="25"/>
      <c r="G600" s="25"/>
      <c r="H600" s="25"/>
      <c r="I600" s="25"/>
      <c r="J600" s="25"/>
      <c r="K600" s="25"/>
      <c r="L600" s="26"/>
      <c r="M600" s="25"/>
      <c r="N600" s="25"/>
      <c r="O600" s="27"/>
      <c r="P600" s="25"/>
      <c r="Q600" s="25"/>
      <c r="R600" s="25"/>
      <c r="S600" s="25"/>
    </row>
    <row r="601" spans="1:19" hidden="1" x14ac:dyDescent="0.25">
      <c r="A601" s="9">
        <v>558</v>
      </c>
      <c r="B601" s="22" t="s">
        <v>637</v>
      </c>
      <c r="C601" s="23">
        <f t="shared" si="56"/>
        <v>436899.64</v>
      </c>
      <c r="D601" s="24"/>
      <c r="E601" s="25">
        <v>436899.64</v>
      </c>
      <c r="F601" s="25"/>
      <c r="G601" s="25"/>
      <c r="H601" s="25"/>
      <c r="I601" s="25"/>
      <c r="J601" s="25"/>
      <c r="K601" s="25"/>
      <c r="L601" s="26"/>
      <c r="M601" s="25"/>
      <c r="N601" s="25"/>
      <c r="O601" s="27"/>
      <c r="P601" s="25"/>
      <c r="Q601" s="25"/>
      <c r="R601" s="25"/>
      <c r="S601" s="25"/>
    </row>
    <row r="602" spans="1:19" hidden="1" x14ac:dyDescent="0.25">
      <c r="A602" s="9">
        <v>559</v>
      </c>
      <c r="B602" s="22" t="s">
        <v>638</v>
      </c>
      <c r="C602" s="23">
        <f t="shared" si="56"/>
        <v>338802.01</v>
      </c>
      <c r="D602" s="24"/>
      <c r="E602" s="25">
        <v>338802.01</v>
      </c>
      <c r="F602" s="25"/>
      <c r="G602" s="25"/>
      <c r="H602" s="25"/>
      <c r="I602" s="25"/>
      <c r="J602" s="25"/>
      <c r="K602" s="25"/>
      <c r="L602" s="26"/>
      <c r="M602" s="25"/>
      <c r="N602" s="25"/>
      <c r="O602" s="27"/>
      <c r="P602" s="25"/>
      <c r="Q602" s="25"/>
      <c r="R602" s="25"/>
      <c r="S602" s="25"/>
    </row>
    <row r="603" spans="1:19" hidden="1" x14ac:dyDescent="0.25">
      <c r="A603" s="9">
        <v>560</v>
      </c>
      <c r="B603" s="22" t="s">
        <v>639</v>
      </c>
      <c r="C603" s="23">
        <f t="shared" si="56"/>
        <v>337915.78</v>
      </c>
      <c r="D603" s="24"/>
      <c r="E603" s="25">
        <v>337915.78</v>
      </c>
      <c r="F603" s="25"/>
      <c r="G603" s="25"/>
      <c r="H603" s="25"/>
      <c r="I603" s="25"/>
      <c r="J603" s="25"/>
      <c r="K603" s="25"/>
      <c r="L603" s="26"/>
      <c r="M603" s="25"/>
      <c r="N603" s="25"/>
      <c r="O603" s="27"/>
      <c r="P603" s="25"/>
      <c r="Q603" s="25"/>
      <c r="R603" s="25"/>
      <c r="S603" s="25"/>
    </row>
    <row r="604" spans="1:19" hidden="1" x14ac:dyDescent="0.25">
      <c r="A604" s="9">
        <v>561</v>
      </c>
      <c r="B604" s="22" t="s">
        <v>640</v>
      </c>
      <c r="C604" s="23">
        <f t="shared" si="56"/>
        <v>14253819.32</v>
      </c>
      <c r="D604" s="24">
        <v>295771.03999999998</v>
      </c>
      <c r="E604" s="25"/>
      <c r="F604" s="25"/>
      <c r="G604" s="25"/>
      <c r="H604" s="25"/>
      <c r="I604" s="25"/>
      <c r="J604" s="25"/>
      <c r="K604" s="25"/>
      <c r="L604" s="26"/>
      <c r="M604" s="25"/>
      <c r="N604" s="25" t="s">
        <v>56</v>
      </c>
      <c r="O604" s="27">
        <v>13958048.279999999</v>
      </c>
      <c r="P604" s="25"/>
      <c r="Q604" s="25"/>
      <c r="R604" s="25"/>
      <c r="S604" s="25"/>
    </row>
    <row r="605" spans="1:19" hidden="1" x14ac:dyDescent="0.25">
      <c r="A605" s="9">
        <v>562</v>
      </c>
      <c r="B605" s="22" t="s">
        <v>641</v>
      </c>
      <c r="C605" s="23">
        <f t="shared" si="56"/>
        <v>340723.85</v>
      </c>
      <c r="D605" s="24"/>
      <c r="E605" s="25">
        <v>340723.85</v>
      </c>
      <c r="F605" s="25"/>
      <c r="G605" s="25"/>
      <c r="H605" s="25"/>
      <c r="I605" s="25"/>
      <c r="J605" s="25"/>
      <c r="K605" s="25"/>
      <c r="L605" s="26"/>
      <c r="M605" s="25"/>
      <c r="N605" s="25"/>
      <c r="O605" s="27"/>
      <c r="P605" s="25"/>
      <c r="Q605" s="25"/>
      <c r="R605" s="25"/>
      <c r="S605" s="25"/>
    </row>
    <row r="606" spans="1:19" hidden="1" x14ac:dyDescent="0.25">
      <c r="A606" s="9">
        <v>563</v>
      </c>
      <c r="B606" s="22" t="s">
        <v>642</v>
      </c>
      <c r="C606" s="23">
        <f t="shared" si="56"/>
        <v>4398513.75</v>
      </c>
      <c r="D606" s="24">
        <f>ROUND((F606+G606+H606+I606+J606+K606+M606+O606+P606+Q606+R606+S606)*0.0214,2)</f>
        <v>92156.05</v>
      </c>
      <c r="E606" s="25"/>
      <c r="F606" s="25">
        <v>1400202.9</v>
      </c>
      <c r="G606" s="25">
        <v>1119592.3799999999</v>
      </c>
      <c r="H606" s="25">
        <v>1210981.54</v>
      </c>
      <c r="I606" s="25">
        <v>575580.88</v>
      </c>
      <c r="J606" s="25"/>
      <c r="K606" s="25"/>
      <c r="L606" s="26"/>
      <c r="M606" s="25"/>
      <c r="N606" s="25"/>
      <c r="O606" s="27"/>
      <c r="P606" s="25"/>
      <c r="Q606" s="25"/>
      <c r="R606" s="25"/>
      <c r="S606" s="25"/>
    </row>
    <row r="607" spans="1:19" hidden="1" x14ac:dyDescent="0.25">
      <c r="A607" s="9">
        <v>564</v>
      </c>
      <c r="B607" s="22" t="s">
        <v>643</v>
      </c>
      <c r="C607" s="23">
        <f t="shared" si="56"/>
        <v>19536926.329999998</v>
      </c>
      <c r="D607" s="24">
        <f>ROUND((F607+G607+H607+I607+J607+K607+M607+O607+P607+Q607+R607+S607)*0.0214,2)</f>
        <v>409330.55</v>
      </c>
      <c r="E607" s="25"/>
      <c r="F607" s="25">
        <v>2061822.32</v>
      </c>
      <c r="G607" s="25">
        <v>1356321.71</v>
      </c>
      <c r="H607" s="25"/>
      <c r="I607" s="25"/>
      <c r="J607" s="25"/>
      <c r="K607" s="25"/>
      <c r="L607" s="26"/>
      <c r="M607" s="25"/>
      <c r="N607" s="25" t="s">
        <v>56</v>
      </c>
      <c r="O607" s="27">
        <v>7393480.5</v>
      </c>
      <c r="P607" s="25"/>
      <c r="Q607" s="25">
        <v>8315971.25</v>
      </c>
      <c r="R607" s="25"/>
      <c r="S607" s="25"/>
    </row>
    <row r="608" spans="1:19" hidden="1" x14ac:dyDescent="0.25">
      <c r="A608" s="9">
        <v>565</v>
      </c>
      <c r="B608" s="22" t="s">
        <v>644</v>
      </c>
      <c r="C608" s="23">
        <f t="shared" si="56"/>
        <v>29785734.440000001</v>
      </c>
      <c r="D608" s="24">
        <f>ROUND((F608+G608+H608+I608+J608+K608+M608+O608+P608+Q608+R608+S608)*0.0214,2)</f>
        <v>621544.23</v>
      </c>
      <c r="E608" s="25">
        <v>120067.47</v>
      </c>
      <c r="F608" s="25">
        <v>3308791.99</v>
      </c>
      <c r="G608" s="25">
        <v>2043888.31</v>
      </c>
      <c r="H608" s="25"/>
      <c r="I608" s="25"/>
      <c r="J608" s="25"/>
      <c r="K608" s="25"/>
      <c r="L608" s="26"/>
      <c r="M608" s="25"/>
      <c r="N608" s="25" t="s">
        <v>56</v>
      </c>
      <c r="O608" s="27">
        <v>11001374.58</v>
      </c>
      <c r="P608" s="25"/>
      <c r="Q608" s="25">
        <v>12690067.859999999</v>
      </c>
      <c r="R608" s="25"/>
      <c r="S608" s="25"/>
    </row>
    <row r="609" spans="1:19" hidden="1" x14ac:dyDescent="0.25">
      <c r="A609" s="9">
        <v>566</v>
      </c>
      <c r="B609" s="22" t="s">
        <v>645</v>
      </c>
      <c r="C609" s="23">
        <f t="shared" si="56"/>
        <v>15486391.560000001</v>
      </c>
      <c r="D609" s="24">
        <f>ROUND((F609+G609+H609+I609+J609+K609+M609+O609+P609+Q609+R609+S609)*0.0214,2)</f>
        <v>324465.21999999997</v>
      </c>
      <c r="E609" s="25"/>
      <c r="F609" s="25"/>
      <c r="G609" s="25"/>
      <c r="H609" s="25"/>
      <c r="I609" s="25"/>
      <c r="J609" s="25"/>
      <c r="K609" s="25"/>
      <c r="L609" s="26"/>
      <c r="M609" s="25"/>
      <c r="N609" s="25" t="s">
        <v>56</v>
      </c>
      <c r="O609" s="27">
        <v>7176657.1399999997</v>
      </c>
      <c r="P609" s="25"/>
      <c r="Q609" s="25">
        <v>7985269.2000000002</v>
      </c>
      <c r="R609" s="25"/>
      <c r="S609" s="25"/>
    </row>
    <row r="610" spans="1:19" hidden="1" x14ac:dyDescent="0.25">
      <c r="A610" s="9">
        <v>567</v>
      </c>
      <c r="B610" s="22" t="s">
        <v>646</v>
      </c>
      <c r="C610" s="23">
        <f t="shared" si="56"/>
        <v>341526.28</v>
      </c>
      <c r="D610" s="24"/>
      <c r="E610" s="25">
        <v>341526.28</v>
      </c>
      <c r="F610" s="25"/>
      <c r="G610" s="25"/>
      <c r="H610" s="25"/>
      <c r="I610" s="25"/>
      <c r="J610" s="25"/>
      <c r="K610" s="25"/>
      <c r="L610" s="26"/>
      <c r="M610" s="25"/>
      <c r="N610" s="25"/>
      <c r="O610" s="27"/>
      <c r="P610" s="25"/>
      <c r="Q610" s="25"/>
      <c r="R610" s="25"/>
      <c r="S610" s="25"/>
    </row>
    <row r="611" spans="1:19" hidden="1" x14ac:dyDescent="0.25">
      <c r="A611" s="9">
        <v>568</v>
      </c>
      <c r="B611" s="22" t="s">
        <v>647</v>
      </c>
      <c r="C611" s="23">
        <f t="shared" si="56"/>
        <v>2643263.79</v>
      </c>
      <c r="D611" s="24">
        <f t="shared" ref="D611:D614" si="57">ROUND((F611+G611+H611+I611+J611+K611+M611+O611+P611+Q611+R611+S611)*0.0214,2)</f>
        <v>55380.7</v>
      </c>
      <c r="E611" s="25"/>
      <c r="F611" s="25"/>
      <c r="G611" s="25"/>
      <c r="H611" s="25"/>
      <c r="I611" s="25"/>
      <c r="J611" s="25"/>
      <c r="K611" s="25"/>
      <c r="L611" s="26"/>
      <c r="M611" s="25"/>
      <c r="N611" s="25" t="s">
        <v>116</v>
      </c>
      <c r="O611" s="27">
        <v>2587883.09</v>
      </c>
      <c r="P611" s="25"/>
      <c r="Q611" s="25"/>
      <c r="R611" s="25"/>
      <c r="S611" s="25"/>
    </row>
    <row r="612" spans="1:19" hidden="1" x14ac:dyDescent="0.25">
      <c r="A612" s="9">
        <v>569</v>
      </c>
      <c r="B612" s="22" t="s">
        <v>1111</v>
      </c>
      <c r="C612" s="23">
        <f t="shared" si="56"/>
        <v>3351412.43</v>
      </c>
      <c r="D612" s="24">
        <v>25377.65</v>
      </c>
      <c r="E612" s="25"/>
      <c r="F612" s="25"/>
      <c r="G612" s="25"/>
      <c r="H612" s="25"/>
      <c r="I612" s="25"/>
      <c r="J612" s="25"/>
      <c r="K612" s="25"/>
      <c r="L612" s="26"/>
      <c r="M612" s="25"/>
      <c r="N612" s="25" t="s">
        <v>116</v>
      </c>
      <c r="O612" s="27">
        <v>3326034.78</v>
      </c>
      <c r="P612" s="25"/>
      <c r="Q612" s="25"/>
      <c r="R612" s="25"/>
      <c r="S612" s="25"/>
    </row>
    <row r="613" spans="1:19" hidden="1" x14ac:dyDescent="0.25">
      <c r="A613" s="9">
        <v>570</v>
      </c>
      <c r="B613" s="22" t="s">
        <v>1112</v>
      </c>
      <c r="C613" s="23">
        <f t="shared" si="56"/>
        <v>1893595.37</v>
      </c>
      <c r="D613" s="24">
        <f t="shared" si="57"/>
        <v>39673.919999999998</v>
      </c>
      <c r="E613" s="25"/>
      <c r="F613" s="25">
        <v>752995.14</v>
      </c>
      <c r="G613" s="25"/>
      <c r="H613" s="25"/>
      <c r="I613" s="25"/>
      <c r="J613" s="25"/>
      <c r="K613" s="25"/>
      <c r="L613" s="26"/>
      <c r="M613" s="25"/>
      <c r="N613" s="25"/>
      <c r="O613" s="27"/>
      <c r="P613" s="25">
        <v>1100926.31</v>
      </c>
      <c r="Q613" s="25"/>
      <c r="R613" s="25"/>
      <c r="S613" s="25"/>
    </row>
    <row r="614" spans="1:19" hidden="1" x14ac:dyDescent="0.25">
      <c r="A614" s="9">
        <v>571</v>
      </c>
      <c r="B614" s="22" t="s">
        <v>1017</v>
      </c>
      <c r="C614" s="23">
        <f t="shared" si="56"/>
        <v>4735884.01</v>
      </c>
      <c r="D614" s="24">
        <f t="shared" si="57"/>
        <v>99224.51</v>
      </c>
      <c r="E614" s="25"/>
      <c r="F614" s="25"/>
      <c r="G614" s="34">
        <v>3441889.32</v>
      </c>
      <c r="H614" s="34"/>
      <c r="I614" s="34">
        <v>1194770.18</v>
      </c>
      <c r="J614" s="25"/>
      <c r="K614" s="25"/>
      <c r="L614" s="26"/>
      <c r="M614" s="25"/>
      <c r="N614" s="25"/>
      <c r="O614" s="27"/>
      <c r="P614" s="25"/>
      <c r="Q614" s="25"/>
      <c r="R614" s="25"/>
      <c r="S614" s="25"/>
    </row>
    <row r="615" spans="1:19" hidden="1" x14ac:dyDescent="0.25">
      <c r="A615" s="9">
        <v>572</v>
      </c>
      <c r="B615" s="22" t="s">
        <v>649</v>
      </c>
      <c r="C615" s="23">
        <f t="shared" si="56"/>
        <v>153130.95000000001</v>
      </c>
      <c r="D615" s="24"/>
      <c r="E615" s="25">
        <v>153130.95000000001</v>
      </c>
      <c r="F615" s="25"/>
      <c r="G615" s="25"/>
      <c r="H615" s="25"/>
      <c r="I615" s="25"/>
      <c r="J615" s="25"/>
      <c r="K615" s="25"/>
      <c r="L615" s="26"/>
      <c r="M615" s="25"/>
      <c r="N615" s="25"/>
      <c r="O615" s="27"/>
      <c r="P615" s="25"/>
      <c r="Q615" s="25"/>
      <c r="R615" s="25"/>
      <c r="S615" s="25"/>
    </row>
    <row r="616" spans="1:19" hidden="1" x14ac:dyDescent="0.25">
      <c r="A616" s="9">
        <v>573</v>
      </c>
      <c r="B616" s="22" t="s">
        <v>650</v>
      </c>
      <c r="C616" s="23">
        <f t="shared" si="56"/>
        <v>115277.23</v>
      </c>
      <c r="D616" s="24"/>
      <c r="E616" s="25">
        <v>115277.23</v>
      </c>
      <c r="F616" s="25"/>
      <c r="G616" s="25"/>
      <c r="H616" s="25"/>
      <c r="I616" s="25"/>
      <c r="J616" s="25"/>
      <c r="K616" s="25"/>
      <c r="L616" s="26"/>
      <c r="M616" s="25"/>
      <c r="N616" s="25"/>
      <c r="O616" s="27"/>
      <c r="P616" s="25"/>
      <c r="Q616" s="25"/>
      <c r="R616" s="25"/>
      <c r="S616" s="25"/>
    </row>
    <row r="617" spans="1:19" hidden="1" x14ac:dyDescent="0.25">
      <c r="A617" s="9">
        <v>574</v>
      </c>
      <c r="B617" s="22" t="s">
        <v>651</v>
      </c>
      <c r="C617" s="23">
        <f t="shared" si="56"/>
        <v>3471686.91</v>
      </c>
      <c r="D617" s="24">
        <v>26288.39</v>
      </c>
      <c r="E617" s="25"/>
      <c r="F617" s="25">
        <v>359961.1</v>
      </c>
      <c r="G617" s="25"/>
      <c r="H617" s="25"/>
      <c r="I617" s="25"/>
      <c r="J617" s="25"/>
      <c r="K617" s="25"/>
      <c r="L617" s="26"/>
      <c r="M617" s="25"/>
      <c r="N617" s="25" t="s">
        <v>116</v>
      </c>
      <c r="O617" s="27">
        <v>2968946.42</v>
      </c>
      <c r="P617" s="25"/>
      <c r="Q617" s="25">
        <v>116491</v>
      </c>
      <c r="R617" s="25"/>
      <c r="S617" s="25"/>
    </row>
    <row r="618" spans="1:19" hidden="1" x14ac:dyDescent="0.25">
      <c r="A618" s="9">
        <v>575</v>
      </c>
      <c r="B618" s="22" t="s">
        <v>652</v>
      </c>
      <c r="C618" s="23">
        <f t="shared" si="56"/>
        <v>228108.76</v>
      </c>
      <c r="D618" s="24"/>
      <c r="E618" s="25">
        <v>228108.76</v>
      </c>
      <c r="F618" s="25"/>
      <c r="G618" s="25"/>
      <c r="H618" s="25"/>
      <c r="I618" s="25"/>
      <c r="J618" s="25"/>
      <c r="K618" s="25"/>
      <c r="L618" s="26"/>
      <c r="M618" s="25"/>
      <c r="N618" s="25"/>
      <c r="O618" s="27"/>
      <c r="P618" s="25"/>
      <c r="Q618" s="25"/>
      <c r="R618" s="25"/>
      <c r="S618" s="25"/>
    </row>
    <row r="619" spans="1:19" hidden="1" x14ac:dyDescent="0.25">
      <c r="A619" s="9">
        <v>576</v>
      </c>
      <c r="B619" s="22" t="s">
        <v>653</v>
      </c>
      <c r="C619" s="23">
        <f t="shared" si="56"/>
        <v>72998.210000000006</v>
      </c>
      <c r="D619" s="24"/>
      <c r="E619" s="25">
        <v>72998.210000000006</v>
      </c>
      <c r="F619" s="25"/>
      <c r="G619" s="25"/>
      <c r="H619" s="25"/>
      <c r="I619" s="25"/>
      <c r="J619" s="25"/>
      <c r="K619" s="25"/>
      <c r="L619" s="26"/>
      <c r="M619" s="25"/>
      <c r="N619" s="25"/>
      <c r="O619" s="27"/>
      <c r="P619" s="25"/>
      <c r="Q619" s="25"/>
      <c r="R619" s="25"/>
      <c r="S619" s="25"/>
    </row>
    <row r="620" spans="1:19" ht="45.75" hidden="1" customHeight="1" x14ac:dyDescent="0.25">
      <c r="A620" s="9">
        <v>577</v>
      </c>
      <c r="B620" s="22" t="s">
        <v>654</v>
      </c>
      <c r="C620" s="23">
        <f t="shared" si="56"/>
        <v>109298.59</v>
      </c>
      <c r="D620" s="24"/>
      <c r="E620" s="25">
        <v>109298.59</v>
      </c>
      <c r="F620" s="25"/>
      <c r="G620" s="25"/>
      <c r="H620" s="25"/>
      <c r="I620" s="25"/>
      <c r="J620" s="25"/>
      <c r="K620" s="25"/>
      <c r="L620" s="26"/>
      <c r="M620" s="25"/>
      <c r="N620" s="25"/>
      <c r="O620" s="27"/>
      <c r="P620" s="25"/>
      <c r="Q620" s="25"/>
      <c r="R620" s="25"/>
      <c r="S620" s="25"/>
    </row>
    <row r="621" spans="1:19" hidden="1" x14ac:dyDescent="0.25">
      <c r="A621" s="9">
        <v>578</v>
      </c>
      <c r="B621" s="22" t="s">
        <v>655</v>
      </c>
      <c r="C621" s="23">
        <f t="shared" si="56"/>
        <v>105348.01</v>
      </c>
      <c r="D621" s="24"/>
      <c r="E621" s="25">
        <v>105348.01</v>
      </c>
      <c r="F621" s="25"/>
      <c r="G621" s="25"/>
      <c r="H621" s="25"/>
      <c r="I621" s="25"/>
      <c r="J621" s="25"/>
      <c r="K621" s="25"/>
      <c r="L621" s="26"/>
      <c r="M621" s="25"/>
      <c r="N621" s="25"/>
      <c r="O621" s="27"/>
      <c r="P621" s="25"/>
      <c r="Q621" s="25"/>
      <c r="R621" s="25"/>
      <c r="S621" s="25"/>
    </row>
    <row r="622" spans="1:19" hidden="1" x14ac:dyDescent="0.25">
      <c r="A622" s="9">
        <v>579</v>
      </c>
      <c r="B622" s="22" t="s">
        <v>656</v>
      </c>
      <c r="C622" s="23">
        <f t="shared" si="56"/>
        <v>129972.95</v>
      </c>
      <c r="D622" s="29"/>
      <c r="E622" s="25">
        <v>129972.95</v>
      </c>
      <c r="F622" s="25"/>
      <c r="G622" s="25"/>
      <c r="H622" s="25"/>
      <c r="I622" s="25"/>
      <c r="J622" s="25"/>
      <c r="K622" s="25"/>
      <c r="L622" s="26"/>
      <c r="M622" s="25"/>
      <c r="N622" s="25"/>
      <c r="O622" s="27"/>
      <c r="P622" s="25"/>
      <c r="Q622" s="25"/>
      <c r="R622" s="25"/>
      <c r="S622" s="25"/>
    </row>
    <row r="623" spans="1:19" hidden="1" x14ac:dyDescent="0.25">
      <c r="A623" s="9">
        <v>580</v>
      </c>
      <c r="B623" s="22" t="s">
        <v>657</v>
      </c>
      <c r="C623" s="23">
        <f t="shared" si="56"/>
        <v>72294.67</v>
      </c>
      <c r="D623" s="24"/>
      <c r="E623" s="25">
        <v>72294.67</v>
      </c>
      <c r="F623" s="25"/>
      <c r="G623" s="25"/>
      <c r="H623" s="25"/>
      <c r="I623" s="25"/>
      <c r="J623" s="25"/>
      <c r="K623" s="25"/>
      <c r="L623" s="26"/>
      <c r="M623" s="25"/>
      <c r="N623" s="25"/>
      <c r="O623" s="27"/>
      <c r="P623" s="25"/>
      <c r="Q623" s="25"/>
      <c r="R623" s="25"/>
      <c r="S623" s="25"/>
    </row>
    <row r="624" spans="1:19" hidden="1" x14ac:dyDescent="0.25">
      <c r="A624" s="9">
        <v>581</v>
      </c>
      <c r="B624" s="22" t="s">
        <v>658</v>
      </c>
      <c r="C624" s="23">
        <f t="shared" si="56"/>
        <v>4858335.22</v>
      </c>
      <c r="D624" s="24">
        <f t="shared" ref="D624:D631" si="58">ROUND((F624+G624+H624+I624+J624+K624+M624+O624+P624+Q624+R624+S624)*0.0214,2)</f>
        <v>101790.07</v>
      </c>
      <c r="E624" s="25"/>
      <c r="F624" s="25"/>
      <c r="G624" s="25"/>
      <c r="H624" s="25"/>
      <c r="I624" s="25"/>
      <c r="J624" s="25"/>
      <c r="K624" s="25"/>
      <c r="L624" s="26"/>
      <c r="M624" s="25"/>
      <c r="N624" s="25" t="s">
        <v>116</v>
      </c>
      <c r="O624" s="27">
        <v>4756545.1500000004</v>
      </c>
      <c r="P624" s="25"/>
      <c r="Q624" s="25"/>
      <c r="R624" s="25"/>
      <c r="S624" s="25"/>
    </row>
    <row r="625" spans="1:19" hidden="1" x14ac:dyDescent="0.25">
      <c r="A625" s="9">
        <v>582</v>
      </c>
      <c r="B625" s="22" t="s">
        <v>659</v>
      </c>
      <c r="C625" s="23">
        <f t="shared" ref="C625:C653" si="59">ROUND(SUM(D625+E625+F625+G625+H625+I625+J625+K625+M625+O625+P625+Q625+R625+S625),2)</f>
        <v>3897032.31</v>
      </c>
      <c r="D625" s="24">
        <f t="shared" si="58"/>
        <v>81649.2</v>
      </c>
      <c r="E625" s="25"/>
      <c r="F625" s="25">
        <v>346022.52</v>
      </c>
      <c r="G625" s="25">
        <v>667090.11</v>
      </c>
      <c r="H625" s="25"/>
      <c r="I625" s="25"/>
      <c r="J625" s="25"/>
      <c r="K625" s="25"/>
      <c r="L625" s="26"/>
      <c r="M625" s="25"/>
      <c r="N625" s="25" t="s">
        <v>116</v>
      </c>
      <c r="O625" s="27">
        <v>2802270.48</v>
      </c>
      <c r="P625" s="25"/>
      <c r="Q625" s="25"/>
      <c r="R625" s="25"/>
      <c r="S625" s="25"/>
    </row>
    <row r="626" spans="1:19" hidden="1" x14ac:dyDescent="0.25">
      <c r="A626" s="9">
        <v>583</v>
      </c>
      <c r="B626" s="22" t="s">
        <v>1109</v>
      </c>
      <c r="C626" s="23">
        <f t="shared" si="59"/>
        <v>4142200.69</v>
      </c>
      <c r="D626" s="24">
        <v>49594.039999999994</v>
      </c>
      <c r="E626" s="25"/>
      <c r="F626" s="25">
        <v>411426.82</v>
      </c>
      <c r="G626" s="25"/>
      <c r="H626" s="25"/>
      <c r="I626" s="25"/>
      <c r="J626" s="25">
        <v>375016.23</v>
      </c>
      <c r="K626" s="25"/>
      <c r="L626" s="26"/>
      <c r="M626" s="25"/>
      <c r="N626" s="25" t="s">
        <v>116</v>
      </c>
      <c r="O626" s="27">
        <v>3306163.6</v>
      </c>
      <c r="P626" s="25"/>
      <c r="Q626" s="25"/>
      <c r="R626" s="25"/>
      <c r="S626" s="25"/>
    </row>
    <row r="627" spans="1:19" hidden="1" x14ac:dyDescent="0.25">
      <c r="A627" s="9">
        <v>584</v>
      </c>
      <c r="B627" s="22" t="s">
        <v>660</v>
      </c>
      <c r="C627" s="23">
        <f t="shared" si="59"/>
        <v>5113623.4000000004</v>
      </c>
      <c r="D627" s="24">
        <v>56824.79</v>
      </c>
      <c r="E627" s="25">
        <v>48052.09</v>
      </c>
      <c r="F627" s="25"/>
      <c r="G627" s="25"/>
      <c r="H627" s="25"/>
      <c r="I627" s="25"/>
      <c r="J627" s="25"/>
      <c r="K627" s="25"/>
      <c r="L627" s="26"/>
      <c r="M627" s="25"/>
      <c r="N627" s="25" t="s">
        <v>116</v>
      </c>
      <c r="O627" s="27">
        <v>5008746.5199999996</v>
      </c>
      <c r="P627" s="25"/>
      <c r="Q627" s="25"/>
      <c r="R627" s="25"/>
      <c r="S627" s="25"/>
    </row>
    <row r="628" spans="1:19" hidden="1" x14ac:dyDescent="0.25">
      <c r="A628" s="9">
        <v>585</v>
      </c>
      <c r="B628" s="22" t="s">
        <v>1110</v>
      </c>
      <c r="C628" s="23">
        <f t="shared" si="59"/>
        <v>4092872.53</v>
      </c>
      <c r="D628" s="24">
        <v>50796.689999999995</v>
      </c>
      <c r="E628" s="25"/>
      <c r="F628" s="25">
        <v>392895.61</v>
      </c>
      <c r="G628" s="25"/>
      <c r="H628" s="25"/>
      <c r="I628" s="25"/>
      <c r="J628" s="25">
        <v>415818.48</v>
      </c>
      <c r="K628" s="25"/>
      <c r="L628" s="26"/>
      <c r="M628" s="25"/>
      <c r="N628" s="25" t="s">
        <v>116</v>
      </c>
      <c r="O628" s="27">
        <v>3233361.75</v>
      </c>
      <c r="P628" s="25"/>
      <c r="Q628" s="25"/>
      <c r="R628" s="25"/>
      <c r="S628" s="25"/>
    </row>
    <row r="629" spans="1:19" ht="25.5" hidden="1" x14ac:dyDescent="0.25">
      <c r="A629" s="9">
        <v>586</v>
      </c>
      <c r="B629" s="22" t="s">
        <v>661</v>
      </c>
      <c r="C629" s="23">
        <f t="shared" si="59"/>
        <v>536227.55000000005</v>
      </c>
      <c r="D629" s="24">
        <v>7791.34</v>
      </c>
      <c r="E629" s="25">
        <v>70391.73</v>
      </c>
      <c r="F629" s="25"/>
      <c r="G629" s="25"/>
      <c r="H629" s="25">
        <v>458044.48</v>
      </c>
      <c r="I629" s="25"/>
      <c r="J629" s="25"/>
      <c r="K629" s="25"/>
      <c r="L629" s="26"/>
      <c r="M629" s="25"/>
      <c r="N629" s="25"/>
      <c r="O629" s="27"/>
      <c r="P629" s="25"/>
      <c r="Q629" s="25"/>
      <c r="R629" s="25"/>
      <c r="S629" s="25"/>
    </row>
    <row r="630" spans="1:19" hidden="1" x14ac:dyDescent="0.25">
      <c r="A630" s="9">
        <v>587</v>
      </c>
      <c r="B630" s="22" t="s">
        <v>662</v>
      </c>
      <c r="C630" s="23">
        <f t="shared" si="59"/>
        <v>18828719.48</v>
      </c>
      <c r="D630" s="24">
        <v>314919.73</v>
      </c>
      <c r="E630" s="25"/>
      <c r="F630" s="25"/>
      <c r="G630" s="25"/>
      <c r="H630" s="25"/>
      <c r="I630" s="25"/>
      <c r="J630" s="25"/>
      <c r="K630" s="25"/>
      <c r="L630" s="26"/>
      <c r="M630" s="25"/>
      <c r="N630" s="25"/>
      <c r="O630" s="27"/>
      <c r="P630" s="25"/>
      <c r="Q630" s="25"/>
      <c r="R630" s="25">
        <v>18513799.75</v>
      </c>
      <c r="S630" s="25"/>
    </row>
    <row r="631" spans="1:19" hidden="1" x14ac:dyDescent="0.25">
      <c r="A631" s="9">
        <v>588</v>
      </c>
      <c r="B631" s="22" t="s">
        <v>664</v>
      </c>
      <c r="C631" s="23">
        <f t="shared" si="59"/>
        <v>24823854.280000001</v>
      </c>
      <c r="D631" s="24">
        <f t="shared" si="58"/>
        <v>520100.33</v>
      </c>
      <c r="E631" s="25"/>
      <c r="F631" s="25"/>
      <c r="G631" s="25"/>
      <c r="H631" s="25"/>
      <c r="I631" s="25"/>
      <c r="J631" s="25">
        <v>374985.11</v>
      </c>
      <c r="K631" s="25"/>
      <c r="L631" s="26"/>
      <c r="M631" s="25"/>
      <c r="N631" s="25"/>
      <c r="O631" s="27"/>
      <c r="P631" s="25"/>
      <c r="Q631" s="25"/>
      <c r="R631" s="25">
        <v>23928768.84</v>
      </c>
      <c r="S631" s="25"/>
    </row>
    <row r="632" spans="1:19" hidden="1" x14ac:dyDescent="0.25">
      <c r="A632" s="9">
        <v>589</v>
      </c>
      <c r="B632" s="22" t="s">
        <v>665</v>
      </c>
      <c r="C632" s="23">
        <f t="shared" si="59"/>
        <v>191067.51999999999</v>
      </c>
      <c r="D632" s="24"/>
      <c r="E632" s="25">
        <v>191067.51999999999</v>
      </c>
      <c r="F632" s="25"/>
      <c r="G632" s="25"/>
      <c r="H632" s="25"/>
      <c r="I632" s="25"/>
      <c r="J632" s="25"/>
      <c r="K632" s="25"/>
      <c r="L632" s="26"/>
      <c r="M632" s="25"/>
      <c r="N632" s="25"/>
      <c r="O632" s="27"/>
      <c r="P632" s="25"/>
      <c r="Q632" s="25"/>
      <c r="R632" s="25"/>
      <c r="S632" s="25"/>
    </row>
    <row r="633" spans="1:19" hidden="1" x14ac:dyDescent="0.25">
      <c r="A633" s="9">
        <v>590</v>
      </c>
      <c r="B633" s="22" t="s">
        <v>666</v>
      </c>
      <c r="C633" s="23">
        <f t="shared" si="59"/>
        <v>47525.75</v>
      </c>
      <c r="D633" s="24"/>
      <c r="E633" s="25">
        <v>47525.75</v>
      </c>
      <c r="F633" s="25"/>
      <c r="G633" s="25"/>
      <c r="H633" s="25"/>
      <c r="I633" s="25"/>
      <c r="J633" s="25"/>
      <c r="K633" s="25"/>
      <c r="L633" s="26"/>
      <c r="M633" s="25"/>
      <c r="N633" s="25"/>
      <c r="O633" s="27"/>
      <c r="P633" s="25"/>
      <c r="Q633" s="25"/>
      <c r="R633" s="25"/>
      <c r="S633" s="25"/>
    </row>
    <row r="634" spans="1:19" hidden="1" x14ac:dyDescent="0.25">
      <c r="A634" s="9">
        <v>591</v>
      </c>
      <c r="B634" s="22" t="s">
        <v>667</v>
      </c>
      <c r="C634" s="23">
        <f t="shared" si="59"/>
        <v>296102.59999999998</v>
      </c>
      <c r="D634" s="24"/>
      <c r="E634" s="25">
        <v>296102.59999999998</v>
      </c>
      <c r="F634" s="25"/>
      <c r="G634" s="25"/>
      <c r="H634" s="25"/>
      <c r="I634" s="25"/>
      <c r="J634" s="25"/>
      <c r="K634" s="25"/>
      <c r="L634" s="26"/>
      <c r="M634" s="25"/>
      <c r="N634" s="25"/>
      <c r="O634" s="27"/>
      <c r="P634" s="25"/>
      <c r="Q634" s="25"/>
      <c r="R634" s="25"/>
      <c r="S634" s="25"/>
    </row>
    <row r="635" spans="1:19" ht="25.5" hidden="1" x14ac:dyDescent="0.25">
      <c r="A635" s="9">
        <v>592</v>
      </c>
      <c r="B635" s="22" t="s">
        <v>668</v>
      </c>
      <c r="C635" s="23">
        <f t="shared" si="59"/>
        <v>77127.77</v>
      </c>
      <c r="D635" s="24"/>
      <c r="E635" s="25">
        <v>77127.77</v>
      </c>
      <c r="F635" s="25"/>
      <c r="G635" s="25"/>
      <c r="H635" s="25"/>
      <c r="I635" s="25"/>
      <c r="J635" s="25"/>
      <c r="K635" s="25"/>
      <c r="L635" s="26"/>
      <c r="M635" s="25"/>
      <c r="N635" s="25"/>
      <c r="O635" s="27"/>
      <c r="P635" s="25"/>
      <c r="Q635" s="25"/>
      <c r="R635" s="25"/>
      <c r="S635" s="25"/>
    </row>
    <row r="636" spans="1:19" ht="25.5" hidden="1" x14ac:dyDescent="0.25">
      <c r="A636" s="9">
        <v>593</v>
      </c>
      <c r="B636" s="28" t="s">
        <v>669</v>
      </c>
      <c r="C636" s="111">
        <f t="shared" si="59"/>
        <v>110069.59</v>
      </c>
      <c r="D636" s="29"/>
      <c r="E636" s="30">
        <v>110069.59</v>
      </c>
      <c r="F636" s="30"/>
      <c r="G636" s="30"/>
      <c r="H636" s="30"/>
      <c r="I636" s="30"/>
      <c r="J636" s="30"/>
      <c r="K636" s="30"/>
      <c r="L636" s="31"/>
      <c r="M636" s="30"/>
      <c r="N636" s="30"/>
      <c r="O636" s="32"/>
      <c r="P636" s="30"/>
      <c r="Q636" s="30"/>
      <c r="R636" s="30"/>
      <c r="S636" s="30"/>
    </row>
    <row r="637" spans="1:19" ht="25.5" hidden="1" x14ac:dyDescent="0.25">
      <c r="A637" s="9">
        <v>594</v>
      </c>
      <c r="B637" s="28" t="s">
        <v>670</v>
      </c>
      <c r="C637" s="111">
        <f t="shared" si="59"/>
        <v>82859.429999999993</v>
      </c>
      <c r="D637" s="29"/>
      <c r="E637" s="30">
        <v>82859.429999999993</v>
      </c>
      <c r="F637" s="30"/>
      <c r="G637" s="30"/>
      <c r="H637" s="30"/>
      <c r="I637" s="30"/>
      <c r="J637" s="30"/>
      <c r="K637" s="30"/>
      <c r="L637" s="31"/>
      <c r="M637" s="30"/>
      <c r="N637" s="30"/>
      <c r="O637" s="32"/>
      <c r="P637" s="30"/>
      <c r="Q637" s="30"/>
      <c r="R637" s="30"/>
      <c r="S637" s="30"/>
    </row>
    <row r="638" spans="1:19" ht="25.5" hidden="1" x14ac:dyDescent="0.25">
      <c r="A638" s="9">
        <v>595</v>
      </c>
      <c r="B638" s="28" t="s">
        <v>671</v>
      </c>
      <c r="C638" s="111">
        <f t="shared" si="59"/>
        <v>95781.74</v>
      </c>
      <c r="D638" s="29"/>
      <c r="E638" s="30">
        <v>95781.74</v>
      </c>
      <c r="F638" s="34"/>
      <c r="G638" s="34"/>
      <c r="H638" s="34"/>
      <c r="I638" s="34"/>
      <c r="J638" s="34"/>
      <c r="K638" s="30"/>
      <c r="L638" s="31"/>
      <c r="M638" s="30"/>
      <c r="N638" s="30"/>
      <c r="O638" s="35"/>
      <c r="P638" s="30"/>
      <c r="Q638" s="30"/>
      <c r="R638" s="30"/>
      <c r="S638" s="30"/>
    </row>
    <row r="639" spans="1:19" ht="25.5" hidden="1" x14ac:dyDescent="0.25">
      <c r="A639" s="9">
        <v>596</v>
      </c>
      <c r="B639" s="28" t="s">
        <v>672</v>
      </c>
      <c r="C639" s="111">
        <f t="shared" si="59"/>
        <v>3023688.04</v>
      </c>
      <c r="D639" s="24">
        <f>ROUND((F639+G639+H639+I639+J639+K639+M639+O639+P639+Q639+R639+S639)*0.0214,2)</f>
        <v>63351.21</v>
      </c>
      <c r="E639" s="30"/>
      <c r="F639" s="30">
        <v>308947.71999999997</v>
      </c>
      <c r="G639" s="30"/>
      <c r="H639" s="30"/>
      <c r="I639" s="30"/>
      <c r="J639" s="30"/>
      <c r="K639" s="30"/>
      <c r="L639" s="31"/>
      <c r="M639" s="30"/>
      <c r="N639" s="30" t="s">
        <v>116</v>
      </c>
      <c r="O639" s="32">
        <v>2651389.11</v>
      </c>
      <c r="P639" s="30"/>
      <c r="Q639" s="30"/>
      <c r="R639" s="30"/>
      <c r="S639" s="30"/>
    </row>
    <row r="640" spans="1:19" ht="25.5" hidden="1" x14ac:dyDescent="0.25">
      <c r="A640" s="9">
        <v>597</v>
      </c>
      <c r="B640" s="28" t="s">
        <v>673</v>
      </c>
      <c r="C640" s="111">
        <f t="shared" si="59"/>
        <v>65794.84</v>
      </c>
      <c r="D640" s="29"/>
      <c r="E640" s="30">
        <v>65794.84</v>
      </c>
      <c r="F640" s="34"/>
      <c r="G640" s="34"/>
      <c r="H640" s="34"/>
      <c r="I640" s="34"/>
      <c r="J640" s="34"/>
      <c r="K640" s="30"/>
      <c r="L640" s="31"/>
      <c r="M640" s="30"/>
      <c r="N640" s="30"/>
      <c r="O640" s="35"/>
      <c r="P640" s="30"/>
      <c r="Q640" s="30"/>
      <c r="R640" s="30"/>
      <c r="S640" s="30"/>
    </row>
    <row r="641" spans="1:19" hidden="1" x14ac:dyDescent="0.25">
      <c r="A641" s="9">
        <v>598</v>
      </c>
      <c r="B641" s="28" t="s">
        <v>674</v>
      </c>
      <c r="C641" s="111">
        <f t="shared" si="59"/>
        <v>73402.720000000001</v>
      </c>
      <c r="D641" s="29"/>
      <c r="E641" s="30">
        <v>73402.720000000001</v>
      </c>
      <c r="F641" s="34"/>
      <c r="G641" s="34"/>
      <c r="H641" s="34"/>
      <c r="I641" s="34"/>
      <c r="J641" s="34"/>
      <c r="K641" s="30"/>
      <c r="L641" s="31"/>
      <c r="M641" s="30"/>
      <c r="N641" s="30"/>
      <c r="O641" s="35"/>
      <c r="P641" s="30"/>
      <c r="Q641" s="30"/>
      <c r="R641" s="30"/>
      <c r="S641" s="30"/>
    </row>
    <row r="642" spans="1:19" ht="25.5" hidden="1" x14ac:dyDescent="0.25">
      <c r="A642" s="9">
        <v>599</v>
      </c>
      <c r="B642" s="28" t="s">
        <v>675</v>
      </c>
      <c r="C642" s="111">
        <f t="shared" si="59"/>
        <v>9276156.5299999993</v>
      </c>
      <c r="D642" s="24">
        <v>155148.35</v>
      </c>
      <c r="E642" s="30"/>
      <c r="F642" s="34"/>
      <c r="G642" s="34"/>
      <c r="H642" s="34"/>
      <c r="I642" s="34"/>
      <c r="J642" s="34"/>
      <c r="K642" s="30"/>
      <c r="L642" s="31"/>
      <c r="M642" s="30"/>
      <c r="N642" s="30"/>
      <c r="O642" s="35"/>
      <c r="P642" s="30"/>
      <c r="Q642" s="30"/>
      <c r="R642" s="30">
        <v>9121008.1799999997</v>
      </c>
      <c r="S642" s="30"/>
    </row>
    <row r="643" spans="1:19" ht="25.5" hidden="1" x14ac:dyDescent="0.25">
      <c r="A643" s="9">
        <v>600</v>
      </c>
      <c r="B643" s="28" t="s">
        <v>676</v>
      </c>
      <c r="C643" s="111">
        <f t="shared" si="59"/>
        <v>124558.72</v>
      </c>
      <c r="D643" s="29"/>
      <c r="E643" s="30">
        <v>124558.72</v>
      </c>
      <c r="F643" s="34"/>
      <c r="G643" s="34"/>
      <c r="H643" s="34"/>
      <c r="I643" s="34"/>
      <c r="J643" s="34"/>
      <c r="K643" s="30"/>
      <c r="L643" s="31"/>
      <c r="M643" s="30"/>
      <c r="N643" s="30"/>
      <c r="O643" s="35"/>
      <c r="P643" s="30"/>
      <c r="Q643" s="30"/>
      <c r="R643" s="30"/>
      <c r="S643" s="30"/>
    </row>
    <row r="644" spans="1:19" ht="25.5" hidden="1" x14ac:dyDescent="0.25">
      <c r="A644" s="9">
        <v>601</v>
      </c>
      <c r="B644" s="28" t="s">
        <v>677</v>
      </c>
      <c r="C644" s="111">
        <f t="shared" si="59"/>
        <v>204174.65</v>
      </c>
      <c r="D644" s="29"/>
      <c r="E644" s="30">
        <v>204174.65</v>
      </c>
      <c r="F644" s="34"/>
      <c r="G644" s="34"/>
      <c r="H644" s="34"/>
      <c r="I644" s="34"/>
      <c r="J644" s="34"/>
      <c r="K644" s="30"/>
      <c r="L644" s="31"/>
      <c r="M644" s="30"/>
      <c r="N644" s="30"/>
      <c r="O644" s="35"/>
      <c r="P644" s="30"/>
      <c r="Q644" s="30"/>
      <c r="R644" s="30"/>
      <c r="S644" s="30"/>
    </row>
    <row r="645" spans="1:19" hidden="1" x14ac:dyDescent="0.25">
      <c r="A645" s="9">
        <v>602</v>
      </c>
      <c r="B645" s="22" t="s">
        <v>678</v>
      </c>
      <c r="C645" s="23">
        <f t="shared" si="59"/>
        <v>75745.259999999995</v>
      </c>
      <c r="D645" s="24"/>
      <c r="E645" s="25">
        <v>75745.259999999995</v>
      </c>
      <c r="F645" s="25"/>
      <c r="G645" s="25"/>
      <c r="H645" s="25"/>
      <c r="I645" s="25"/>
      <c r="J645" s="25"/>
      <c r="K645" s="25"/>
      <c r="L645" s="26"/>
      <c r="M645" s="25"/>
      <c r="N645" s="25"/>
      <c r="O645" s="27"/>
      <c r="P645" s="25"/>
      <c r="Q645" s="25"/>
      <c r="R645" s="25"/>
      <c r="S645" s="25"/>
    </row>
    <row r="646" spans="1:19" hidden="1" x14ac:dyDescent="0.25">
      <c r="A646" s="9">
        <v>603</v>
      </c>
      <c r="B646" s="22" t="s">
        <v>679</v>
      </c>
      <c r="C646" s="23">
        <f t="shared" si="59"/>
        <v>94909.56</v>
      </c>
      <c r="D646" s="24"/>
      <c r="E646" s="25">
        <v>94909.56</v>
      </c>
      <c r="F646" s="25"/>
      <c r="G646" s="25"/>
      <c r="H646" s="25"/>
      <c r="I646" s="25"/>
      <c r="J646" s="25"/>
      <c r="K646" s="25"/>
      <c r="L646" s="26"/>
      <c r="M646" s="25"/>
      <c r="N646" s="25"/>
      <c r="O646" s="27"/>
      <c r="P646" s="25"/>
      <c r="Q646" s="25"/>
      <c r="R646" s="25"/>
      <c r="S646" s="25"/>
    </row>
    <row r="647" spans="1:19" hidden="1" x14ac:dyDescent="0.25">
      <c r="A647" s="9">
        <v>604</v>
      </c>
      <c r="B647" s="22" t="s">
        <v>680</v>
      </c>
      <c r="C647" s="23">
        <f t="shared" si="59"/>
        <v>268639.03000000003</v>
      </c>
      <c r="D647" s="24"/>
      <c r="E647" s="25">
        <v>268639.03000000003</v>
      </c>
      <c r="F647" s="25"/>
      <c r="G647" s="25"/>
      <c r="H647" s="25"/>
      <c r="I647" s="25"/>
      <c r="J647" s="25"/>
      <c r="K647" s="25"/>
      <c r="L647" s="26"/>
      <c r="M647" s="25"/>
      <c r="N647" s="25"/>
      <c r="O647" s="27"/>
      <c r="P647" s="25"/>
      <c r="Q647" s="25"/>
      <c r="R647" s="25"/>
      <c r="S647" s="25"/>
    </row>
    <row r="648" spans="1:19" hidden="1" x14ac:dyDescent="0.25">
      <c r="A648" s="9">
        <v>605</v>
      </c>
      <c r="B648" s="22" t="s">
        <v>681</v>
      </c>
      <c r="C648" s="23">
        <f t="shared" si="59"/>
        <v>166047.97</v>
      </c>
      <c r="D648" s="24"/>
      <c r="E648" s="25">
        <v>166047.97</v>
      </c>
      <c r="F648" s="25"/>
      <c r="G648" s="25"/>
      <c r="H648" s="25"/>
      <c r="I648" s="25"/>
      <c r="J648" s="25"/>
      <c r="K648" s="25"/>
      <c r="L648" s="26"/>
      <c r="M648" s="25"/>
      <c r="N648" s="25"/>
      <c r="O648" s="27"/>
      <c r="P648" s="25"/>
      <c r="Q648" s="25"/>
      <c r="R648" s="25"/>
      <c r="S648" s="25"/>
    </row>
    <row r="649" spans="1:19" hidden="1" x14ac:dyDescent="0.25">
      <c r="A649" s="9">
        <v>606</v>
      </c>
      <c r="B649" s="22" t="s">
        <v>682</v>
      </c>
      <c r="C649" s="23">
        <f t="shared" si="59"/>
        <v>94951.39</v>
      </c>
      <c r="D649" s="24"/>
      <c r="E649" s="25">
        <v>94951.39</v>
      </c>
      <c r="F649" s="25"/>
      <c r="G649" s="25"/>
      <c r="H649" s="25"/>
      <c r="I649" s="25"/>
      <c r="J649" s="25"/>
      <c r="K649" s="25"/>
      <c r="L649" s="26"/>
      <c r="M649" s="25"/>
      <c r="N649" s="25"/>
      <c r="O649" s="27"/>
      <c r="P649" s="25"/>
      <c r="Q649" s="25"/>
      <c r="R649" s="25"/>
      <c r="S649" s="25"/>
    </row>
    <row r="650" spans="1:19" hidden="1" x14ac:dyDescent="0.25">
      <c r="A650" s="9">
        <v>607</v>
      </c>
      <c r="B650" s="22" t="s">
        <v>683</v>
      </c>
      <c r="C650" s="23">
        <f t="shared" si="59"/>
        <v>78233.490000000005</v>
      </c>
      <c r="D650" s="24"/>
      <c r="E650" s="25">
        <v>78233.490000000005</v>
      </c>
      <c r="F650" s="25"/>
      <c r="G650" s="25"/>
      <c r="H650" s="25"/>
      <c r="I650" s="25"/>
      <c r="J650" s="25"/>
      <c r="K650" s="25"/>
      <c r="L650" s="26"/>
      <c r="M650" s="25"/>
      <c r="N650" s="25"/>
      <c r="O650" s="27"/>
      <c r="P650" s="25"/>
      <c r="Q650" s="25"/>
      <c r="R650" s="25"/>
      <c r="S650" s="25"/>
    </row>
    <row r="651" spans="1:19" hidden="1" x14ac:dyDescent="0.25">
      <c r="A651" s="9">
        <v>608</v>
      </c>
      <c r="B651" s="22" t="s">
        <v>684</v>
      </c>
      <c r="C651" s="23">
        <f t="shared" si="59"/>
        <v>121430.76</v>
      </c>
      <c r="D651" s="24"/>
      <c r="E651" s="25">
        <v>121430.76</v>
      </c>
      <c r="F651" s="25"/>
      <c r="G651" s="25"/>
      <c r="H651" s="25"/>
      <c r="I651" s="25"/>
      <c r="J651" s="25"/>
      <c r="K651" s="25"/>
      <c r="L651" s="26"/>
      <c r="M651" s="25"/>
      <c r="N651" s="25"/>
      <c r="O651" s="27"/>
      <c r="P651" s="25"/>
      <c r="Q651" s="25"/>
      <c r="R651" s="25"/>
      <c r="S651" s="25"/>
    </row>
    <row r="652" spans="1:19" hidden="1" x14ac:dyDescent="0.25">
      <c r="A652" s="9">
        <v>609</v>
      </c>
      <c r="B652" s="22" t="s">
        <v>685</v>
      </c>
      <c r="C652" s="23">
        <f t="shared" si="59"/>
        <v>121416.54</v>
      </c>
      <c r="D652" s="24"/>
      <c r="E652" s="25">
        <v>121416.54</v>
      </c>
      <c r="F652" s="25"/>
      <c r="G652" s="25"/>
      <c r="H652" s="25"/>
      <c r="I652" s="25"/>
      <c r="J652" s="25"/>
      <c r="K652" s="25"/>
      <c r="L652" s="26"/>
      <c r="M652" s="25"/>
      <c r="N652" s="25"/>
      <c r="O652" s="27"/>
      <c r="P652" s="25"/>
      <c r="Q652" s="25"/>
      <c r="R652" s="25"/>
      <c r="S652" s="25"/>
    </row>
    <row r="653" spans="1:19" hidden="1" x14ac:dyDescent="0.25">
      <c r="A653" s="9">
        <v>610</v>
      </c>
      <c r="B653" s="28" t="s">
        <v>686</v>
      </c>
      <c r="C653" s="23">
        <f t="shared" si="59"/>
        <v>121312.64</v>
      </c>
      <c r="D653" s="29"/>
      <c r="E653" s="30">
        <v>121312.64</v>
      </c>
      <c r="F653" s="30"/>
      <c r="G653" s="30"/>
      <c r="H653" s="30"/>
      <c r="I653" s="30"/>
      <c r="J653" s="30"/>
      <c r="K653" s="30"/>
      <c r="L653" s="31"/>
      <c r="M653" s="30"/>
      <c r="N653" s="30"/>
      <c r="O653" s="32"/>
      <c r="P653" s="30"/>
      <c r="Q653" s="35"/>
      <c r="R653" s="30"/>
      <c r="S653" s="30"/>
    </row>
    <row r="654" spans="1:19" hidden="1" x14ac:dyDescent="0.25">
      <c r="A654" s="9">
        <v>611</v>
      </c>
      <c r="B654" s="28" t="s">
        <v>687</v>
      </c>
      <c r="C654" s="23">
        <f t="shared" ref="C654:C655" si="60">ROUND(SUM(D654+E654+F654+G654+H654+I654+J654+K654+M654+O654+P654+Q654+R654+S654),2)</f>
        <v>121416.54</v>
      </c>
      <c r="D654" s="29"/>
      <c r="E654" s="30">
        <v>121416.54</v>
      </c>
      <c r="F654" s="30"/>
      <c r="G654" s="30"/>
      <c r="H654" s="30"/>
      <c r="I654" s="30"/>
      <c r="J654" s="30"/>
      <c r="K654" s="30"/>
      <c r="L654" s="31"/>
      <c r="M654" s="30"/>
      <c r="N654" s="30"/>
      <c r="O654" s="32"/>
      <c r="P654" s="30"/>
      <c r="Q654" s="35"/>
      <c r="R654" s="30"/>
      <c r="S654" s="30"/>
    </row>
    <row r="655" spans="1:19" hidden="1" x14ac:dyDescent="0.25">
      <c r="A655" s="9">
        <v>612</v>
      </c>
      <c r="B655" s="60" t="s">
        <v>688</v>
      </c>
      <c r="C655" s="23">
        <f t="shared" si="60"/>
        <v>10752038.66</v>
      </c>
      <c r="D655" s="29">
        <f>ROUND((F655+G655+H655+I655+J655+K655+M655+O655+Q655+S655)*0.0214,2)</f>
        <v>225272.79</v>
      </c>
      <c r="E655" s="30"/>
      <c r="F655" s="30">
        <v>950575.2</v>
      </c>
      <c r="G655" s="30">
        <v>3522478.8</v>
      </c>
      <c r="H655" s="30"/>
      <c r="I655" s="30">
        <v>1556203.24</v>
      </c>
      <c r="J655" s="30">
        <v>1861159.03</v>
      </c>
      <c r="K655" s="30"/>
      <c r="L655" s="31"/>
      <c r="M655" s="30"/>
      <c r="N655" s="30"/>
      <c r="O655" s="30"/>
      <c r="P655" s="30"/>
      <c r="Q655" s="30">
        <v>2636349.6</v>
      </c>
      <c r="R655" s="30"/>
      <c r="S655" s="30"/>
    </row>
    <row r="656" spans="1:19" hidden="1" x14ac:dyDescent="0.25">
      <c r="A656" s="160" t="s">
        <v>1214</v>
      </c>
      <c r="B656" s="161"/>
      <c r="C656" s="12">
        <f>ROUND(SUM(E656+F656+G656+H656+I656+J656+K656+M656+O656+P656+Q656+S656+D656+R656),2)</f>
        <v>195826814.65000001</v>
      </c>
      <c r="D656" s="36">
        <f t="shared" ref="D656:S656" si="61">ROUND(SUM(D595:D655),2)</f>
        <v>3616450.8</v>
      </c>
      <c r="E656" s="36">
        <f t="shared" si="61"/>
        <v>7163349.3399999999</v>
      </c>
      <c r="F656" s="36">
        <f t="shared" si="61"/>
        <v>10293641.32</v>
      </c>
      <c r="G656" s="36">
        <f t="shared" si="61"/>
        <v>12151260.630000001</v>
      </c>
      <c r="H656" s="36">
        <f t="shared" si="61"/>
        <v>1669026.02</v>
      </c>
      <c r="I656" s="36">
        <f t="shared" si="61"/>
        <v>3326554.3</v>
      </c>
      <c r="J656" s="36">
        <f t="shared" si="61"/>
        <v>3026978.85</v>
      </c>
      <c r="K656" s="36">
        <f t="shared" si="61"/>
        <v>0</v>
      </c>
      <c r="L656" s="36">
        <f t="shared" si="61"/>
        <v>0</v>
      </c>
      <c r="M656" s="36">
        <f t="shared" si="61"/>
        <v>0</v>
      </c>
      <c r="N656" s="36">
        <f t="shared" si="61"/>
        <v>0</v>
      </c>
      <c r="O656" s="36">
        <f t="shared" si="61"/>
        <v>70170901.400000006</v>
      </c>
      <c r="P656" s="36">
        <f t="shared" si="61"/>
        <v>1100926.31</v>
      </c>
      <c r="Q656" s="36">
        <f t="shared" si="61"/>
        <v>31744148.91</v>
      </c>
      <c r="R656" s="36">
        <f t="shared" si="61"/>
        <v>51563576.770000003</v>
      </c>
      <c r="S656" s="36">
        <f t="shared" si="61"/>
        <v>0</v>
      </c>
    </row>
    <row r="657" spans="1:19" ht="15.75" hidden="1" x14ac:dyDescent="0.25">
      <c r="A657" s="169" t="s">
        <v>689</v>
      </c>
      <c r="B657" s="166"/>
      <c r="C657" s="167"/>
      <c r="D657" s="48"/>
      <c r="E657" s="37"/>
      <c r="F657" s="37"/>
      <c r="G657" s="37"/>
      <c r="H657" s="37"/>
      <c r="I657" s="37"/>
      <c r="J657" s="37"/>
      <c r="K657" s="37"/>
      <c r="L657" s="61"/>
      <c r="M657" s="37"/>
      <c r="N657" s="62"/>
      <c r="O657" s="37"/>
      <c r="P657" s="37"/>
      <c r="Q657" s="37"/>
      <c r="R657" s="37"/>
      <c r="S657" s="39"/>
    </row>
    <row r="658" spans="1:19" hidden="1" x14ac:dyDescent="0.25">
      <c r="A658" s="21">
        <v>613</v>
      </c>
      <c r="B658" s="22" t="s">
        <v>690</v>
      </c>
      <c r="C658" s="23">
        <f t="shared" ref="C658:C676" si="62">ROUND(SUM(D658+E658+F658+G658+H658+I658+J658+K658+M658+O658+P658+Q658+R658+S658),2)</f>
        <v>137494.29999999999</v>
      </c>
      <c r="D658" s="24"/>
      <c r="E658" s="25">
        <v>137494.29999999999</v>
      </c>
      <c r="F658" s="25"/>
      <c r="G658" s="25"/>
      <c r="H658" s="25"/>
      <c r="I658" s="25"/>
      <c r="J658" s="25"/>
      <c r="K658" s="25"/>
      <c r="L658" s="26"/>
      <c r="M658" s="25"/>
      <c r="N658" s="25"/>
      <c r="O658" s="27"/>
      <c r="P658" s="25"/>
      <c r="Q658" s="25"/>
      <c r="R658" s="25"/>
      <c r="S658" s="25"/>
    </row>
    <row r="659" spans="1:19" hidden="1" x14ac:dyDescent="0.25">
      <c r="A659" s="21">
        <v>614</v>
      </c>
      <c r="B659" s="28" t="s">
        <v>691</v>
      </c>
      <c r="C659" s="111">
        <f t="shared" si="62"/>
        <v>667142.49</v>
      </c>
      <c r="D659" s="29"/>
      <c r="E659" s="30">
        <v>667142.49</v>
      </c>
      <c r="F659" s="30"/>
      <c r="G659" s="30"/>
      <c r="H659" s="30"/>
      <c r="I659" s="30"/>
      <c r="J659" s="30"/>
      <c r="K659" s="30"/>
      <c r="L659" s="31"/>
      <c r="M659" s="30"/>
      <c r="N659" s="30"/>
      <c r="O659" s="32"/>
      <c r="P659" s="30"/>
      <c r="Q659" s="32"/>
      <c r="R659" s="30"/>
      <c r="S659" s="30"/>
    </row>
    <row r="660" spans="1:19" hidden="1" x14ac:dyDescent="0.25">
      <c r="A660" s="21">
        <v>615</v>
      </c>
      <c r="B660" s="28" t="s">
        <v>692</v>
      </c>
      <c r="C660" s="111">
        <f t="shared" si="62"/>
        <v>180270.12</v>
      </c>
      <c r="D660" s="29"/>
      <c r="E660" s="30">
        <v>180270.12</v>
      </c>
      <c r="F660" s="30"/>
      <c r="G660" s="30"/>
      <c r="H660" s="30"/>
      <c r="I660" s="30"/>
      <c r="J660" s="30"/>
      <c r="K660" s="30"/>
      <c r="L660" s="31"/>
      <c r="M660" s="30"/>
      <c r="N660" s="30"/>
      <c r="O660" s="32"/>
      <c r="P660" s="30"/>
      <c r="Q660" s="32"/>
      <c r="R660" s="30"/>
      <c r="S660" s="30"/>
    </row>
    <row r="661" spans="1:19" hidden="1" x14ac:dyDescent="0.25">
      <c r="A661" s="21">
        <v>616</v>
      </c>
      <c r="B661" s="33" t="s">
        <v>693</v>
      </c>
      <c r="C661" s="111">
        <f t="shared" si="62"/>
        <v>521978.66</v>
      </c>
      <c r="D661" s="29"/>
      <c r="E661" s="30">
        <v>521978.66</v>
      </c>
      <c r="F661" s="32"/>
      <c r="G661" s="30"/>
      <c r="H661" s="32"/>
      <c r="I661" s="32"/>
      <c r="J661" s="32"/>
      <c r="K661" s="30"/>
      <c r="L661" s="31"/>
      <c r="M661" s="30"/>
      <c r="N661" s="30"/>
      <c r="O661" s="32"/>
      <c r="P661" s="30"/>
      <c r="Q661" s="32"/>
      <c r="R661" s="30"/>
      <c r="S661" s="30"/>
    </row>
    <row r="662" spans="1:19" hidden="1" x14ac:dyDescent="0.25">
      <c r="A662" s="21">
        <v>617</v>
      </c>
      <c r="B662" s="33" t="s">
        <v>694</v>
      </c>
      <c r="C662" s="111">
        <f t="shared" si="62"/>
        <v>381613.89</v>
      </c>
      <c r="D662" s="29"/>
      <c r="E662" s="30">
        <v>381613.89</v>
      </c>
      <c r="F662" s="30"/>
      <c r="G662" s="30"/>
      <c r="H662" s="30"/>
      <c r="I662" s="30"/>
      <c r="J662" s="30"/>
      <c r="K662" s="30"/>
      <c r="L662" s="31"/>
      <c r="M662" s="30"/>
      <c r="N662" s="30"/>
      <c r="O662" s="32"/>
      <c r="P662" s="30"/>
      <c r="Q662" s="30"/>
      <c r="R662" s="30"/>
      <c r="S662" s="30"/>
    </row>
    <row r="663" spans="1:19" hidden="1" x14ac:dyDescent="0.25">
      <c r="A663" s="21">
        <v>618</v>
      </c>
      <c r="B663" s="33" t="s">
        <v>695</v>
      </c>
      <c r="C663" s="111">
        <f t="shared" si="62"/>
        <v>410752.15</v>
      </c>
      <c r="D663" s="29"/>
      <c r="E663" s="30">
        <v>410752.15</v>
      </c>
      <c r="F663" s="30"/>
      <c r="G663" s="30"/>
      <c r="H663" s="30"/>
      <c r="I663" s="30"/>
      <c r="J663" s="30"/>
      <c r="K663" s="30"/>
      <c r="L663" s="31"/>
      <c r="M663" s="32"/>
      <c r="N663" s="30"/>
      <c r="O663" s="32"/>
      <c r="P663" s="30"/>
      <c r="Q663" s="32"/>
      <c r="R663" s="30"/>
      <c r="S663" s="30"/>
    </row>
    <row r="664" spans="1:19" hidden="1" x14ac:dyDescent="0.25">
      <c r="A664" s="21">
        <v>619</v>
      </c>
      <c r="B664" s="33" t="s">
        <v>696</v>
      </c>
      <c r="C664" s="111">
        <f t="shared" si="62"/>
        <v>244925.5</v>
      </c>
      <c r="D664" s="29"/>
      <c r="E664" s="30">
        <v>244925.5</v>
      </c>
      <c r="F664" s="30"/>
      <c r="G664" s="30"/>
      <c r="H664" s="30"/>
      <c r="I664" s="30"/>
      <c r="J664" s="30"/>
      <c r="K664" s="30"/>
      <c r="L664" s="31"/>
      <c r="M664" s="30"/>
      <c r="N664" s="30"/>
      <c r="O664" s="32"/>
      <c r="P664" s="30"/>
      <c r="Q664" s="30"/>
      <c r="R664" s="30"/>
      <c r="S664" s="30"/>
    </row>
    <row r="665" spans="1:19" hidden="1" x14ac:dyDescent="0.25">
      <c r="A665" s="21">
        <v>620</v>
      </c>
      <c r="B665" s="33" t="s">
        <v>697</v>
      </c>
      <c r="C665" s="111">
        <f t="shared" si="62"/>
        <v>388707.32</v>
      </c>
      <c r="D665" s="29"/>
      <c r="E665" s="30">
        <v>388707.32</v>
      </c>
      <c r="F665" s="30"/>
      <c r="G665" s="30"/>
      <c r="H665" s="30"/>
      <c r="I665" s="30"/>
      <c r="J665" s="30"/>
      <c r="K665" s="30"/>
      <c r="L665" s="31"/>
      <c r="M665" s="30"/>
      <c r="N665" s="30"/>
      <c r="O665" s="32"/>
      <c r="P665" s="30"/>
      <c r="Q665" s="30"/>
      <c r="R665" s="30"/>
      <c r="S665" s="30"/>
    </row>
    <row r="666" spans="1:19" hidden="1" x14ac:dyDescent="0.25">
      <c r="A666" s="21">
        <v>621</v>
      </c>
      <c r="B666" s="33" t="s">
        <v>698</v>
      </c>
      <c r="C666" s="111">
        <f t="shared" si="62"/>
        <v>302519.56</v>
      </c>
      <c r="D666" s="29"/>
      <c r="E666" s="30">
        <v>302519.56</v>
      </c>
      <c r="F666" s="30"/>
      <c r="G666" s="30"/>
      <c r="H666" s="30"/>
      <c r="I666" s="30"/>
      <c r="J666" s="30"/>
      <c r="K666" s="30"/>
      <c r="L666" s="31"/>
      <c r="M666" s="30"/>
      <c r="N666" s="30"/>
      <c r="O666" s="32"/>
      <c r="P666" s="30"/>
      <c r="Q666" s="30"/>
      <c r="R666" s="30"/>
      <c r="S666" s="30"/>
    </row>
    <row r="667" spans="1:19" hidden="1" x14ac:dyDescent="0.25">
      <c r="A667" s="21">
        <v>622</v>
      </c>
      <c r="B667" s="33" t="s">
        <v>699</v>
      </c>
      <c r="C667" s="111">
        <f t="shared" si="62"/>
        <v>439954.91</v>
      </c>
      <c r="D667" s="29"/>
      <c r="E667" s="30">
        <v>439954.91</v>
      </c>
      <c r="F667" s="30"/>
      <c r="G667" s="30"/>
      <c r="H667" s="30"/>
      <c r="I667" s="30"/>
      <c r="J667" s="30"/>
      <c r="K667" s="30"/>
      <c r="L667" s="31"/>
      <c r="M667" s="30"/>
      <c r="N667" s="30"/>
      <c r="O667" s="32"/>
      <c r="P667" s="30"/>
      <c r="Q667" s="30"/>
      <c r="R667" s="30"/>
      <c r="S667" s="30"/>
    </row>
    <row r="668" spans="1:19" hidden="1" x14ac:dyDescent="0.25">
      <c r="A668" s="21">
        <v>623</v>
      </c>
      <c r="B668" s="33" t="s">
        <v>700</v>
      </c>
      <c r="C668" s="111">
        <f t="shared" si="62"/>
        <v>238154.28</v>
      </c>
      <c r="D668" s="29"/>
      <c r="E668" s="30">
        <v>238154.28</v>
      </c>
      <c r="F668" s="30"/>
      <c r="G668" s="30"/>
      <c r="H668" s="30"/>
      <c r="I668" s="30"/>
      <c r="J668" s="30"/>
      <c r="K668" s="30"/>
      <c r="L668" s="31"/>
      <c r="M668" s="30"/>
      <c r="N668" s="30"/>
      <c r="O668" s="32"/>
      <c r="P668" s="30"/>
      <c r="Q668" s="30"/>
      <c r="R668" s="30"/>
      <c r="S668" s="30"/>
    </row>
    <row r="669" spans="1:19" hidden="1" x14ac:dyDescent="0.25">
      <c r="A669" s="21">
        <v>624</v>
      </c>
      <c r="B669" s="33" t="s">
        <v>701</v>
      </c>
      <c r="C669" s="111">
        <f t="shared" si="62"/>
        <v>174767.46</v>
      </c>
      <c r="D669" s="29"/>
      <c r="E669" s="30">
        <v>174767.46</v>
      </c>
      <c r="F669" s="32"/>
      <c r="G669" s="32"/>
      <c r="H669" s="32"/>
      <c r="I669" s="32"/>
      <c r="J669" s="32"/>
      <c r="K669" s="30"/>
      <c r="L669" s="31"/>
      <c r="M669" s="30"/>
      <c r="N669" s="30"/>
      <c r="O669" s="30"/>
      <c r="P669" s="30"/>
      <c r="Q669" s="30"/>
      <c r="R669" s="30"/>
      <c r="S669" s="30"/>
    </row>
    <row r="670" spans="1:19" hidden="1" x14ac:dyDescent="0.25">
      <c r="A670" s="21">
        <v>625</v>
      </c>
      <c r="B670" s="33" t="s">
        <v>702</v>
      </c>
      <c r="C670" s="111">
        <f t="shared" si="62"/>
        <v>489480.4</v>
      </c>
      <c r="D670" s="29"/>
      <c r="E670" s="30">
        <v>489480.4</v>
      </c>
      <c r="F670" s="32"/>
      <c r="G670" s="30"/>
      <c r="H670" s="30"/>
      <c r="I670" s="30"/>
      <c r="J670" s="30"/>
      <c r="K670" s="30"/>
      <c r="L670" s="31"/>
      <c r="M670" s="30"/>
      <c r="N670" s="40"/>
      <c r="O670" s="45"/>
      <c r="P670" s="30"/>
      <c r="Q670" s="32"/>
      <c r="R670" s="30"/>
      <c r="S670" s="30"/>
    </row>
    <row r="671" spans="1:19" hidden="1" x14ac:dyDescent="0.25">
      <c r="A671" s="21">
        <v>626</v>
      </c>
      <c r="B671" s="33" t="s">
        <v>703</v>
      </c>
      <c r="C671" s="111">
        <f t="shared" si="62"/>
        <v>216793.94</v>
      </c>
      <c r="D671" s="29"/>
      <c r="E671" s="30">
        <v>216793.94</v>
      </c>
      <c r="F671" s="32"/>
      <c r="G671" s="32"/>
      <c r="H671" s="32"/>
      <c r="I671" s="32"/>
      <c r="J671" s="32"/>
      <c r="K671" s="30"/>
      <c r="L671" s="31"/>
      <c r="M671" s="30"/>
      <c r="N671" s="30"/>
      <c r="O671" s="30"/>
      <c r="P671" s="30"/>
      <c r="Q671" s="32"/>
      <c r="R671" s="30"/>
      <c r="S671" s="30"/>
    </row>
    <row r="672" spans="1:19" hidden="1" x14ac:dyDescent="0.25">
      <c r="A672" s="21">
        <v>627</v>
      </c>
      <c r="B672" s="33" t="s">
        <v>704</v>
      </c>
      <c r="C672" s="111">
        <f t="shared" si="62"/>
        <v>291450.03999999998</v>
      </c>
      <c r="D672" s="29"/>
      <c r="E672" s="30">
        <v>291450.03999999998</v>
      </c>
      <c r="F672" s="32"/>
      <c r="G672" s="32"/>
      <c r="H672" s="32"/>
      <c r="I672" s="32"/>
      <c r="J672" s="32"/>
      <c r="K672" s="30"/>
      <c r="L672" s="31"/>
      <c r="M672" s="30"/>
      <c r="N672" s="30"/>
      <c r="O672" s="30"/>
      <c r="P672" s="30"/>
      <c r="Q672" s="30"/>
      <c r="R672" s="30"/>
      <c r="S672" s="30"/>
    </row>
    <row r="673" spans="1:19" hidden="1" x14ac:dyDescent="0.25">
      <c r="A673" s="21">
        <v>628</v>
      </c>
      <c r="B673" s="33" t="s">
        <v>705</v>
      </c>
      <c r="C673" s="111">
        <f t="shared" si="62"/>
        <v>365699.28</v>
      </c>
      <c r="D673" s="29"/>
      <c r="E673" s="30">
        <v>365699.28</v>
      </c>
      <c r="F673" s="32"/>
      <c r="G673" s="32"/>
      <c r="H673" s="32"/>
      <c r="I673" s="32"/>
      <c r="J673" s="32"/>
      <c r="K673" s="30"/>
      <c r="L673" s="31"/>
      <c r="M673" s="30"/>
      <c r="N673" s="30"/>
      <c r="O673" s="32"/>
      <c r="P673" s="30"/>
      <c r="Q673" s="30"/>
      <c r="R673" s="30"/>
      <c r="S673" s="30"/>
    </row>
    <row r="674" spans="1:19" hidden="1" x14ac:dyDescent="0.25">
      <c r="A674" s="21">
        <v>629</v>
      </c>
      <c r="B674" s="33" t="s">
        <v>706</v>
      </c>
      <c r="C674" s="111">
        <f t="shared" si="62"/>
        <v>530450.93000000005</v>
      </c>
      <c r="D674" s="29"/>
      <c r="E674" s="30">
        <v>530450.93000000005</v>
      </c>
      <c r="F674" s="30"/>
      <c r="G674" s="32"/>
      <c r="H674" s="30"/>
      <c r="I674" s="30"/>
      <c r="J674" s="30"/>
      <c r="K674" s="30"/>
      <c r="L674" s="31"/>
      <c r="M674" s="30"/>
      <c r="N674" s="30"/>
      <c r="O674" s="30"/>
      <c r="P674" s="30"/>
      <c r="Q674" s="32"/>
      <c r="R674" s="30"/>
      <c r="S674" s="30"/>
    </row>
    <row r="675" spans="1:19" hidden="1" x14ac:dyDescent="0.25">
      <c r="A675" s="21">
        <v>630</v>
      </c>
      <c r="B675" s="33" t="s">
        <v>707</v>
      </c>
      <c r="C675" s="111">
        <f t="shared" si="62"/>
        <v>531362.77</v>
      </c>
      <c r="D675" s="29"/>
      <c r="E675" s="30">
        <v>531362.77</v>
      </c>
      <c r="F675" s="30"/>
      <c r="G675" s="32"/>
      <c r="H675" s="30"/>
      <c r="I675" s="30"/>
      <c r="J675" s="30"/>
      <c r="K675" s="30"/>
      <c r="L675" s="31"/>
      <c r="M675" s="30"/>
      <c r="N675" s="30"/>
      <c r="O675" s="30"/>
      <c r="P675" s="30"/>
      <c r="Q675" s="30"/>
      <c r="R675" s="30"/>
      <c r="S675" s="30"/>
    </row>
    <row r="676" spans="1:19" hidden="1" x14ac:dyDescent="0.25">
      <c r="A676" s="21">
        <v>631</v>
      </c>
      <c r="B676" s="33" t="s">
        <v>708</v>
      </c>
      <c r="C676" s="111">
        <f t="shared" si="62"/>
        <v>833143.83</v>
      </c>
      <c r="D676" s="29">
        <v>8690.82</v>
      </c>
      <c r="E676" s="30">
        <v>130297.95</v>
      </c>
      <c r="F676" s="30"/>
      <c r="G676" s="32"/>
      <c r="H676" s="30"/>
      <c r="I676" s="30"/>
      <c r="J676" s="30"/>
      <c r="K676" s="30"/>
      <c r="L676" s="31"/>
      <c r="M676" s="30"/>
      <c r="N676" s="30" t="s">
        <v>56</v>
      </c>
      <c r="O676" s="30">
        <v>694155.06</v>
      </c>
      <c r="P676" s="30"/>
      <c r="Q676" s="30"/>
      <c r="R676" s="30"/>
      <c r="S676" s="30"/>
    </row>
    <row r="677" spans="1:19" hidden="1" x14ac:dyDescent="0.25">
      <c r="A677" s="158" t="s">
        <v>709</v>
      </c>
      <c r="B677" s="159"/>
      <c r="C677" s="12">
        <f>ROUND(SUM(E677+F677+G677+H677+I677+J677+K677+M677+O677+P677+Q677+S677+D677+R677),2)</f>
        <v>7346661.8300000001</v>
      </c>
      <c r="D677" s="36">
        <f>ROUND(SUM(D658:D676),2)</f>
        <v>8690.82</v>
      </c>
      <c r="E677" s="36">
        <f>ROUND(SUM(E658:E676),2)</f>
        <v>6643815.9500000002</v>
      </c>
      <c r="F677" s="36">
        <f t="shared" ref="F677:S677" si="63">ROUND(SUM(F658:F676),2)</f>
        <v>0</v>
      </c>
      <c r="G677" s="36">
        <f t="shared" si="63"/>
        <v>0</v>
      </c>
      <c r="H677" s="36">
        <f t="shared" si="63"/>
        <v>0</v>
      </c>
      <c r="I677" s="36">
        <f t="shared" si="63"/>
        <v>0</v>
      </c>
      <c r="J677" s="36">
        <f t="shared" si="63"/>
        <v>0</v>
      </c>
      <c r="K677" s="36">
        <f t="shared" si="63"/>
        <v>0</v>
      </c>
      <c r="L677" s="36">
        <f t="shared" si="63"/>
        <v>0</v>
      </c>
      <c r="M677" s="36">
        <f t="shared" si="63"/>
        <v>0</v>
      </c>
      <c r="N677" s="36">
        <f t="shared" si="63"/>
        <v>0</v>
      </c>
      <c r="O677" s="36">
        <f t="shared" si="63"/>
        <v>694155.06</v>
      </c>
      <c r="P677" s="36">
        <f t="shared" si="63"/>
        <v>0</v>
      </c>
      <c r="Q677" s="36">
        <f t="shared" si="63"/>
        <v>0</v>
      </c>
      <c r="R677" s="36">
        <f t="shared" si="63"/>
        <v>0</v>
      </c>
      <c r="S677" s="36">
        <f t="shared" si="63"/>
        <v>0</v>
      </c>
    </row>
    <row r="678" spans="1:19" ht="15.75" hidden="1" x14ac:dyDescent="0.25">
      <c r="A678" s="127" t="s">
        <v>710</v>
      </c>
      <c r="B678" s="128"/>
      <c r="C678" s="131"/>
      <c r="D678" s="16"/>
      <c r="E678" s="37"/>
      <c r="F678" s="37"/>
      <c r="G678" s="37"/>
      <c r="H678" s="37"/>
      <c r="I678" s="37"/>
      <c r="J678" s="37"/>
      <c r="K678" s="37"/>
      <c r="L678" s="14"/>
      <c r="M678" s="37"/>
      <c r="N678" s="118"/>
      <c r="O678" s="37"/>
      <c r="P678" s="37"/>
      <c r="Q678" s="37"/>
      <c r="R678" s="37"/>
      <c r="S678" s="37"/>
    </row>
    <row r="679" spans="1:19" hidden="1" x14ac:dyDescent="0.25">
      <c r="A679" s="21">
        <v>632</v>
      </c>
      <c r="B679" s="33" t="s">
        <v>712</v>
      </c>
      <c r="C679" s="111">
        <f t="shared" ref="C679:C726" si="64">ROUND(SUM(D679+E679+F679+G679+H679+I679+J679+K679+M679+O679+P679+Q679+R679+S679),2)</f>
        <v>10146263.23</v>
      </c>
      <c r="D679" s="29">
        <f>ROUND((F679+G679+H679+I679+J679+K679+M679+O679+P679+Q679+R679+S679)*0.0214,2)</f>
        <v>208463.31</v>
      </c>
      <c r="E679" s="30">
        <v>196523.92</v>
      </c>
      <c r="F679" s="32"/>
      <c r="G679" s="30"/>
      <c r="H679" s="32"/>
      <c r="I679" s="32"/>
      <c r="J679" s="32"/>
      <c r="K679" s="30"/>
      <c r="L679" s="31"/>
      <c r="M679" s="30"/>
      <c r="N679" s="30" t="s">
        <v>116</v>
      </c>
      <c r="O679" s="32">
        <v>9741276</v>
      </c>
      <c r="P679" s="30"/>
      <c r="Q679" s="32"/>
      <c r="R679" s="30"/>
      <c r="S679" s="30"/>
    </row>
    <row r="680" spans="1:19" hidden="1" x14ac:dyDescent="0.25">
      <c r="A680" s="21">
        <v>633</v>
      </c>
      <c r="B680" s="33" t="s">
        <v>713</v>
      </c>
      <c r="C680" s="111">
        <f t="shared" si="64"/>
        <v>156874.6</v>
      </c>
      <c r="D680" s="29"/>
      <c r="E680" s="30">
        <v>156874.6</v>
      </c>
      <c r="F680" s="30"/>
      <c r="G680" s="30"/>
      <c r="H680" s="30"/>
      <c r="I680" s="30"/>
      <c r="J680" s="30"/>
      <c r="K680" s="30"/>
      <c r="L680" s="31"/>
      <c r="M680" s="30"/>
      <c r="N680" s="30"/>
      <c r="O680" s="32"/>
      <c r="P680" s="30"/>
      <c r="Q680" s="30"/>
      <c r="R680" s="30"/>
      <c r="S680" s="30"/>
    </row>
    <row r="681" spans="1:19" hidden="1" x14ac:dyDescent="0.25">
      <c r="A681" s="21">
        <v>634</v>
      </c>
      <c r="B681" s="33" t="s">
        <v>714</v>
      </c>
      <c r="C681" s="111">
        <f t="shared" si="64"/>
        <v>156679.04999999999</v>
      </c>
      <c r="D681" s="29"/>
      <c r="E681" s="30">
        <v>156679.04999999999</v>
      </c>
      <c r="F681" s="30"/>
      <c r="G681" s="30"/>
      <c r="H681" s="30"/>
      <c r="I681" s="30"/>
      <c r="J681" s="30"/>
      <c r="K681" s="30"/>
      <c r="L681" s="31"/>
      <c r="M681" s="32"/>
      <c r="N681" s="30"/>
      <c r="O681" s="32"/>
      <c r="P681" s="30"/>
      <c r="Q681" s="32"/>
      <c r="R681" s="30"/>
      <c r="S681" s="30"/>
    </row>
    <row r="682" spans="1:19" hidden="1" x14ac:dyDescent="0.25">
      <c r="A682" s="21">
        <v>635</v>
      </c>
      <c r="B682" s="33" t="s">
        <v>715</v>
      </c>
      <c r="C682" s="111">
        <f t="shared" si="64"/>
        <v>730929.47</v>
      </c>
      <c r="D682" s="29"/>
      <c r="E682" s="30">
        <v>730929.47</v>
      </c>
      <c r="F682" s="30"/>
      <c r="G682" s="30"/>
      <c r="H682" s="30"/>
      <c r="I682" s="30"/>
      <c r="J682" s="30"/>
      <c r="K682" s="30"/>
      <c r="L682" s="31"/>
      <c r="M682" s="30"/>
      <c r="N682" s="30"/>
      <c r="O682" s="32"/>
      <c r="P682" s="30"/>
      <c r="Q682" s="30"/>
      <c r="R682" s="30"/>
      <c r="S682" s="30"/>
    </row>
    <row r="683" spans="1:19" hidden="1" x14ac:dyDescent="0.25">
      <c r="A683" s="21">
        <v>636</v>
      </c>
      <c r="B683" s="33" t="s">
        <v>718</v>
      </c>
      <c r="C683" s="111">
        <f t="shared" si="64"/>
        <v>181779.74</v>
      </c>
      <c r="D683" s="29"/>
      <c r="E683" s="30">
        <v>181779.74</v>
      </c>
      <c r="F683" s="30"/>
      <c r="G683" s="30"/>
      <c r="H683" s="30"/>
      <c r="I683" s="30"/>
      <c r="J683" s="30"/>
      <c r="K683" s="30"/>
      <c r="L683" s="31"/>
      <c r="M683" s="30"/>
      <c r="N683" s="30"/>
      <c r="O683" s="32"/>
      <c r="P683" s="30"/>
      <c r="Q683" s="30"/>
      <c r="R683" s="30"/>
      <c r="S683" s="30"/>
    </row>
    <row r="684" spans="1:19" hidden="1" x14ac:dyDescent="0.25">
      <c r="A684" s="21">
        <v>637</v>
      </c>
      <c r="B684" s="33" t="s">
        <v>719</v>
      </c>
      <c r="C684" s="111">
        <f t="shared" si="64"/>
        <v>173255.17</v>
      </c>
      <c r="D684" s="29"/>
      <c r="E684" s="30">
        <v>173255.17</v>
      </c>
      <c r="F684" s="30"/>
      <c r="G684" s="30"/>
      <c r="H684" s="30"/>
      <c r="I684" s="30"/>
      <c r="J684" s="30"/>
      <c r="K684" s="30"/>
      <c r="L684" s="31"/>
      <c r="M684" s="30"/>
      <c r="N684" s="30"/>
      <c r="O684" s="32"/>
      <c r="P684" s="30"/>
      <c r="Q684" s="30"/>
      <c r="R684" s="30"/>
      <c r="S684" s="30"/>
    </row>
    <row r="685" spans="1:19" hidden="1" x14ac:dyDescent="0.25">
      <c r="A685" s="21">
        <v>638</v>
      </c>
      <c r="B685" s="33" t="s">
        <v>720</v>
      </c>
      <c r="C685" s="111">
        <f t="shared" si="64"/>
        <v>131158.31</v>
      </c>
      <c r="D685" s="29"/>
      <c r="E685" s="30">
        <v>131158.31</v>
      </c>
      <c r="F685" s="30"/>
      <c r="G685" s="30"/>
      <c r="H685" s="30"/>
      <c r="I685" s="30"/>
      <c r="J685" s="30"/>
      <c r="K685" s="30"/>
      <c r="L685" s="31"/>
      <c r="M685" s="30"/>
      <c r="N685" s="30"/>
      <c r="O685" s="32"/>
      <c r="P685" s="30"/>
      <c r="Q685" s="30"/>
      <c r="R685" s="30"/>
      <c r="S685" s="30"/>
    </row>
    <row r="686" spans="1:19" hidden="1" x14ac:dyDescent="0.25">
      <c r="A686" s="21">
        <v>639</v>
      </c>
      <c r="B686" s="33" t="s">
        <v>722</v>
      </c>
      <c r="C686" s="111">
        <f t="shared" si="64"/>
        <v>184344.88</v>
      </c>
      <c r="D686" s="29"/>
      <c r="E686" s="30">
        <v>184344.88</v>
      </c>
      <c r="F686" s="30"/>
      <c r="G686" s="30"/>
      <c r="H686" s="30"/>
      <c r="I686" s="30"/>
      <c r="J686" s="30"/>
      <c r="K686" s="30"/>
      <c r="L686" s="31"/>
      <c r="M686" s="30"/>
      <c r="N686" s="30"/>
      <c r="O686" s="32"/>
      <c r="P686" s="30"/>
      <c r="Q686" s="30"/>
      <c r="R686" s="30"/>
      <c r="S686" s="30"/>
    </row>
    <row r="687" spans="1:19" hidden="1" x14ac:dyDescent="0.25">
      <c r="A687" s="21">
        <v>640</v>
      </c>
      <c r="B687" s="33" t="s">
        <v>723</v>
      </c>
      <c r="C687" s="111">
        <f t="shared" si="64"/>
        <v>263283.39</v>
      </c>
      <c r="D687" s="29"/>
      <c r="E687" s="30">
        <v>263283.39</v>
      </c>
      <c r="F687" s="30"/>
      <c r="G687" s="30"/>
      <c r="H687" s="30"/>
      <c r="I687" s="30"/>
      <c r="J687" s="30"/>
      <c r="K687" s="30"/>
      <c r="L687" s="31"/>
      <c r="M687" s="30"/>
      <c r="N687" s="30"/>
      <c r="O687" s="32"/>
      <c r="P687" s="30"/>
      <c r="Q687" s="30"/>
      <c r="R687" s="30"/>
      <c r="S687" s="30"/>
    </row>
    <row r="688" spans="1:19" hidden="1" x14ac:dyDescent="0.25">
      <c r="A688" s="21">
        <v>641</v>
      </c>
      <c r="B688" s="33" t="s">
        <v>724</v>
      </c>
      <c r="C688" s="111">
        <f t="shared" si="64"/>
        <v>191848.83</v>
      </c>
      <c r="D688" s="29"/>
      <c r="E688" s="30">
        <v>191848.83</v>
      </c>
      <c r="F688" s="30"/>
      <c r="G688" s="30"/>
      <c r="H688" s="30"/>
      <c r="I688" s="30"/>
      <c r="J688" s="30"/>
      <c r="K688" s="30"/>
      <c r="L688" s="31"/>
      <c r="M688" s="30"/>
      <c r="N688" s="30"/>
      <c r="O688" s="32"/>
      <c r="P688" s="30"/>
      <c r="Q688" s="30"/>
      <c r="R688" s="30"/>
      <c r="S688" s="30"/>
    </row>
    <row r="689" spans="1:19" hidden="1" x14ac:dyDescent="0.25">
      <c r="A689" s="21">
        <v>642</v>
      </c>
      <c r="B689" s="33" t="s">
        <v>725</v>
      </c>
      <c r="C689" s="111">
        <f t="shared" si="64"/>
        <v>242069.06</v>
      </c>
      <c r="D689" s="29"/>
      <c r="E689" s="30">
        <v>242069.06</v>
      </c>
      <c r="F689" s="30"/>
      <c r="G689" s="30"/>
      <c r="H689" s="30"/>
      <c r="I689" s="30"/>
      <c r="J689" s="30"/>
      <c r="K689" s="30"/>
      <c r="L689" s="31"/>
      <c r="M689" s="30"/>
      <c r="N689" s="30"/>
      <c r="O689" s="32"/>
      <c r="P689" s="30"/>
      <c r="Q689" s="30"/>
      <c r="R689" s="30"/>
      <c r="S689" s="30"/>
    </row>
    <row r="690" spans="1:19" hidden="1" x14ac:dyDescent="0.25">
      <c r="A690" s="21">
        <v>643</v>
      </c>
      <c r="B690" s="33" t="s">
        <v>728</v>
      </c>
      <c r="C690" s="111">
        <f t="shared" si="64"/>
        <v>2193327.06</v>
      </c>
      <c r="D690" s="29">
        <v>24904.2</v>
      </c>
      <c r="E690" s="30">
        <v>99483.98</v>
      </c>
      <c r="F690" s="30"/>
      <c r="G690" s="30"/>
      <c r="H690" s="30"/>
      <c r="I690" s="30"/>
      <c r="J690" s="30"/>
      <c r="K690" s="30"/>
      <c r="L690" s="31"/>
      <c r="M690" s="30"/>
      <c r="N690" s="30" t="s">
        <v>116</v>
      </c>
      <c r="O690" s="32">
        <v>2068938.88</v>
      </c>
      <c r="P690" s="30"/>
      <c r="Q690" s="30"/>
      <c r="R690" s="30"/>
      <c r="S690" s="30"/>
    </row>
    <row r="691" spans="1:19" hidden="1" x14ac:dyDescent="0.25">
      <c r="A691" s="21">
        <v>644</v>
      </c>
      <c r="B691" s="33" t="s">
        <v>729</v>
      </c>
      <c r="C691" s="111">
        <f t="shared" si="64"/>
        <v>343612.5</v>
      </c>
      <c r="D691" s="29"/>
      <c r="E691" s="30">
        <v>343612.5</v>
      </c>
      <c r="F691" s="30"/>
      <c r="G691" s="30"/>
      <c r="H691" s="30"/>
      <c r="I691" s="30"/>
      <c r="J691" s="30"/>
      <c r="K691" s="30"/>
      <c r="L691" s="31"/>
      <c r="M691" s="30"/>
      <c r="N691" s="30"/>
      <c r="O691" s="32"/>
      <c r="P691" s="30"/>
      <c r="Q691" s="30"/>
      <c r="R691" s="30"/>
      <c r="S691" s="30"/>
    </row>
    <row r="692" spans="1:19" hidden="1" x14ac:dyDescent="0.25">
      <c r="A692" s="21">
        <v>645</v>
      </c>
      <c r="B692" s="33" t="s">
        <v>730</v>
      </c>
      <c r="C692" s="111">
        <f t="shared" si="64"/>
        <v>214910.99</v>
      </c>
      <c r="D692" s="29"/>
      <c r="E692" s="30">
        <v>214910.99</v>
      </c>
      <c r="F692" s="30"/>
      <c r="G692" s="30"/>
      <c r="H692" s="30"/>
      <c r="I692" s="30"/>
      <c r="J692" s="30"/>
      <c r="K692" s="30"/>
      <c r="L692" s="31"/>
      <c r="M692" s="30"/>
      <c r="N692" s="30"/>
      <c r="O692" s="32"/>
      <c r="P692" s="30"/>
      <c r="Q692" s="30"/>
      <c r="R692" s="30"/>
      <c r="S692" s="30"/>
    </row>
    <row r="693" spans="1:19" hidden="1" x14ac:dyDescent="0.25">
      <c r="A693" s="21">
        <v>646</v>
      </c>
      <c r="B693" s="33" t="s">
        <v>731</v>
      </c>
      <c r="C693" s="111">
        <f t="shared" si="64"/>
        <v>193806.59</v>
      </c>
      <c r="D693" s="29"/>
      <c r="E693" s="30">
        <v>193806.59</v>
      </c>
      <c r="F693" s="30"/>
      <c r="G693" s="30"/>
      <c r="H693" s="30"/>
      <c r="I693" s="30"/>
      <c r="J693" s="30"/>
      <c r="K693" s="30"/>
      <c r="L693" s="31"/>
      <c r="M693" s="30"/>
      <c r="N693" s="30"/>
      <c r="O693" s="32"/>
      <c r="P693" s="30"/>
      <c r="Q693" s="30"/>
      <c r="R693" s="30"/>
      <c r="S693" s="30"/>
    </row>
    <row r="694" spans="1:19" hidden="1" x14ac:dyDescent="0.25">
      <c r="A694" s="21">
        <v>647</v>
      </c>
      <c r="B694" s="33" t="s">
        <v>732</v>
      </c>
      <c r="C694" s="111">
        <f t="shared" si="64"/>
        <v>6887822.21</v>
      </c>
      <c r="D694" s="30">
        <v>90688.13</v>
      </c>
      <c r="E694" s="30">
        <v>123982.44</v>
      </c>
      <c r="F694" s="30"/>
      <c r="G694" s="30"/>
      <c r="H694" s="30"/>
      <c r="I694" s="30">
        <v>453653.4</v>
      </c>
      <c r="J694" s="30">
        <v>420462.63</v>
      </c>
      <c r="K694" s="30"/>
      <c r="L694" s="31"/>
      <c r="M694" s="30"/>
      <c r="N694" s="30" t="s">
        <v>116</v>
      </c>
      <c r="O694" s="32">
        <v>5799035.6100000003</v>
      </c>
      <c r="P694" s="30"/>
      <c r="Q694" s="30"/>
      <c r="R694" s="30"/>
      <c r="S694" s="30"/>
    </row>
    <row r="695" spans="1:19" hidden="1" x14ac:dyDescent="0.25">
      <c r="A695" s="21">
        <v>648</v>
      </c>
      <c r="B695" s="33" t="s">
        <v>734</v>
      </c>
      <c r="C695" s="111">
        <f t="shared" si="64"/>
        <v>267759.43</v>
      </c>
      <c r="D695" s="29"/>
      <c r="E695" s="30">
        <v>267759.43</v>
      </c>
      <c r="F695" s="30"/>
      <c r="G695" s="30"/>
      <c r="H695" s="30"/>
      <c r="I695" s="30"/>
      <c r="J695" s="30"/>
      <c r="K695" s="30"/>
      <c r="L695" s="31"/>
      <c r="M695" s="30"/>
      <c r="N695" s="30"/>
      <c r="O695" s="32"/>
      <c r="P695" s="30"/>
      <c r="Q695" s="30"/>
      <c r="R695" s="30"/>
      <c r="S695" s="30"/>
    </row>
    <row r="696" spans="1:19" hidden="1" x14ac:dyDescent="0.25">
      <c r="A696" s="21">
        <v>649</v>
      </c>
      <c r="B696" s="33" t="s">
        <v>1135</v>
      </c>
      <c r="C696" s="111">
        <f t="shared" si="64"/>
        <v>346935.13</v>
      </c>
      <c r="D696" s="29"/>
      <c r="E696" s="30"/>
      <c r="F696" s="30"/>
      <c r="G696" s="30"/>
      <c r="H696" s="30">
        <v>346935.13</v>
      </c>
      <c r="I696" s="30"/>
      <c r="J696" s="30"/>
      <c r="K696" s="30"/>
      <c r="L696" s="31"/>
      <c r="M696" s="30"/>
      <c r="N696" s="40"/>
      <c r="O696" s="45"/>
      <c r="P696" s="30"/>
      <c r="Q696" s="30"/>
      <c r="R696" s="30"/>
      <c r="S696" s="30"/>
    </row>
    <row r="697" spans="1:19" hidden="1" x14ac:dyDescent="0.25">
      <c r="A697" s="21">
        <v>650</v>
      </c>
      <c r="B697" s="33" t="s">
        <v>735</v>
      </c>
      <c r="C697" s="111">
        <f t="shared" si="64"/>
        <v>140375.25</v>
      </c>
      <c r="D697" s="29"/>
      <c r="E697" s="30">
        <v>140375.25</v>
      </c>
      <c r="F697" s="32"/>
      <c r="G697" s="30"/>
      <c r="H697" s="30"/>
      <c r="I697" s="30"/>
      <c r="J697" s="30"/>
      <c r="K697" s="30"/>
      <c r="L697" s="31"/>
      <c r="M697" s="30"/>
      <c r="N697" s="40"/>
      <c r="O697" s="45"/>
      <c r="P697" s="30"/>
      <c r="Q697" s="32"/>
      <c r="R697" s="30"/>
      <c r="S697" s="30"/>
    </row>
    <row r="698" spans="1:19" hidden="1" x14ac:dyDescent="0.25">
      <c r="A698" s="21">
        <v>651</v>
      </c>
      <c r="B698" s="33" t="s">
        <v>736</v>
      </c>
      <c r="C698" s="111">
        <f t="shared" si="64"/>
        <v>519872.8</v>
      </c>
      <c r="D698" s="29"/>
      <c r="E698" s="30">
        <v>519872.8</v>
      </c>
      <c r="F698" s="32"/>
      <c r="G698" s="32"/>
      <c r="H698" s="32"/>
      <c r="I698" s="32"/>
      <c r="J698" s="32"/>
      <c r="K698" s="30"/>
      <c r="L698" s="31"/>
      <c r="M698" s="30"/>
      <c r="N698" s="30"/>
      <c r="O698" s="30"/>
      <c r="P698" s="30"/>
      <c r="Q698" s="32"/>
      <c r="R698" s="30"/>
      <c r="S698" s="30"/>
    </row>
    <row r="699" spans="1:19" hidden="1" x14ac:dyDescent="0.25">
      <c r="A699" s="21">
        <v>652</v>
      </c>
      <c r="B699" s="33" t="s">
        <v>737</v>
      </c>
      <c r="C699" s="111">
        <f t="shared" si="64"/>
        <v>178448.83</v>
      </c>
      <c r="D699" s="29"/>
      <c r="E699" s="30">
        <v>178448.83</v>
      </c>
      <c r="F699" s="32"/>
      <c r="G699" s="32"/>
      <c r="H699" s="32"/>
      <c r="I699" s="32"/>
      <c r="J699" s="32"/>
      <c r="K699" s="30"/>
      <c r="L699" s="31"/>
      <c r="M699" s="30"/>
      <c r="N699" s="30"/>
      <c r="O699" s="30"/>
      <c r="P699" s="30"/>
      <c r="Q699" s="30"/>
      <c r="R699" s="30"/>
      <c r="S699" s="30"/>
    </row>
    <row r="700" spans="1:19" hidden="1" x14ac:dyDescent="0.25">
      <c r="A700" s="21">
        <v>653</v>
      </c>
      <c r="B700" s="33" t="s">
        <v>739</v>
      </c>
      <c r="C700" s="111">
        <f t="shared" si="64"/>
        <v>11486923.33</v>
      </c>
      <c r="D700" s="29">
        <v>154014.22999999998</v>
      </c>
      <c r="E700" s="30"/>
      <c r="F700" s="34"/>
      <c r="G700" s="32">
        <v>5757204.7400000002</v>
      </c>
      <c r="H700" s="34">
        <v>2545809.35</v>
      </c>
      <c r="I700" s="34">
        <v>1280322.04</v>
      </c>
      <c r="J700" s="34">
        <v>1749572.97</v>
      </c>
      <c r="K700" s="30"/>
      <c r="L700" s="31"/>
      <c r="M700" s="30"/>
      <c r="N700" s="30"/>
      <c r="O700" s="34"/>
      <c r="P700" s="30"/>
      <c r="Q700" s="30"/>
      <c r="R700" s="30"/>
      <c r="S700" s="30"/>
    </row>
    <row r="701" spans="1:19" hidden="1" x14ac:dyDescent="0.25">
      <c r="A701" s="21">
        <v>654</v>
      </c>
      <c r="B701" s="33" t="s">
        <v>740</v>
      </c>
      <c r="C701" s="111">
        <f t="shared" si="64"/>
        <v>254383.06</v>
      </c>
      <c r="D701" s="29"/>
      <c r="E701" s="30">
        <v>254383.06</v>
      </c>
      <c r="F701" s="30"/>
      <c r="G701" s="32"/>
      <c r="H701" s="30"/>
      <c r="I701" s="30"/>
      <c r="J701" s="30"/>
      <c r="K701" s="30"/>
      <c r="L701" s="31"/>
      <c r="M701" s="30"/>
      <c r="N701" s="30"/>
      <c r="O701" s="30"/>
      <c r="P701" s="30"/>
      <c r="Q701" s="32"/>
      <c r="R701" s="30"/>
      <c r="S701" s="30"/>
    </row>
    <row r="702" spans="1:19" hidden="1" x14ac:dyDescent="0.25">
      <c r="A702" s="21">
        <v>655</v>
      </c>
      <c r="B702" s="33" t="s">
        <v>741</v>
      </c>
      <c r="C702" s="111">
        <f t="shared" si="64"/>
        <v>125165.39</v>
      </c>
      <c r="D702" s="29"/>
      <c r="E702" s="30">
        <v>125165.39</v>
      </c>
      <c r="F702" s="30"/>
      <c r="G702" s="32"/>
      <c r="H702" s="30"/>
      <c r="I702" s="30"/>
      <c r="J702" s="30"/>
      <c r="K702" s="30"/>
      <c r="L702" s="31"/>
      <c r="M702" s="30"/>
      <c r="N702" s="30"/>
      <c r="O702" s="30"/>
      <c r="P702" s="30"/>
      <c r="Q702" s="30"/>
      <c r="R702" s="30"/>
      <c r="S702" s="30"/>
    </row>
    <row r="703" spans="1:19" hidden="1" x14ac:dyDescent="0.25">
      <c r="A703" s="21">
        <v>656</v>
      </c>
      <c r="B703" s="33" t="s">
        <v>742</v>
      </c>
      <c r="C703" s="111">
        <f t="shared" si="64"/>
        <v>227497.99</v>
      </c>
      <c r="D703" s="29"/>
      <c r="E703" s="30">
        <v>227497.99</v>
      </c>
      <c r="F703" s="32"/>
      <c r="G703" s="32"/>
      <c r="H703" s="32"/>
      <c r="I703" s="32"/>
      <c r="J703" s="32"/>
      <c r="K703" s="30"/>
      <c r="L703" s="31"/>
      <c r="M703" s="30"/>
      <c r="N703" s="30"/>
      <c r="O703" s="32"/>
      <c r="P703" s="32"/>
      <c r="Q703" s="30"/>
      <c r="R703" s="30"/>
      <c r="S703" s="30"/>
    </row>
    <row r="704" spans="1:19" hidden="1" x14ac:dyDescent="0.25">
      <c r="A704" s="21">
        <v>657</v>
      </c>
      <c r="B704" s="33" t="s">
        <v>743</v>
      </c>
      <c r="C704" s="111">
        <f t="shared" si="64"/>
        <v>60433.23</v>
      </c>
      <c r="D704" s="29"/>
      <c r="E704" s="30">
        <v>60433.23</v>
      </c>
      <c r="F704" s="32"/>
      <c r="G704" s="32"/>
      <c r="H704" s="30"/>
      <c r="I704" s="30"/>
      <c r="J704" s="30"/>
      <c r="K704" s="30"/>
      <c r="L704" s="31"/>
      <c r="M704" s="30"/>
      <c r="N704" s="30"/>
      <c r="O704" s="32"/>
      <c r="P704" s="30"/>
      <c r="Q704" s="32"/>
      <c r="R704" s="30"/>
      <c r="S704" s="30"/>
    </row>
    <row r="705" spans="1:19" hidden="1" x14ac:dyDescent="0.25">
      <c r="A705" s="21">
        <v>658</v>
      </c>
      <c r="B705" s="33" t="s">
        <v>49</v>
      </c>
      <c r="C705" s="111">
        <f t="shared" si="64"/>
        <v>1443385.49</v>
      </c>
      <c r="D705" s="29">
        <v>16823.27</v>
      </c>
      <c r="E705" s="30">
        <v>188647.09</v>
      </c>
      <c r="F705" s="30"/>
      <c r="G705" s="30"/>
      <c r="H705" s="30"/>
      <c r="I705" s="30"/>
      <c r="J705" s="30">
        <v>1237915.1299999999</v>
      </c>
      <c r="K705" s="30"/>
      <c r="L705" s="31"/>
      <c r="M705" s="30"/>
      <c r="N705" s="30"/>
      <c r="O705" s="32"/>
      <c r="P705" s="30"/>
      <c r="Q705" s="32"/>
      <c r="R705" s="30"/>
      <c r="S705" s="30"/>
    </row>
    <row r="706" spans="1:19" hidden="1" x14ac:dyDescent="0.25">
      <c r="A706" s="21">
        <v>659</v>
      </c>
      <c r="B706" s="33" t="s">
        <v>745</v>
      </c>
      <c r="C706" s="111">
        <f t="shared" si="64"/>
        <v>136288.79999999999</v>
      </c>
      <c r="D706" s="29"/>
      <c r="E706" s="30">
        <v>136288.79999999999</v>
      </c>
      <c r="F706" s="30"/>
      <c r="G706" s="30"/>
      <c r="H706" s="30"/>
      <c r="I706" s="30"/>
      <c r="J706" s="30"/>
      <c r="K706" s="30"/>
      <c r="L706" s="31"/>
      <c r="M706" s="30"/>
      <c r="N706" s="30"/>
      <c r="O706" s="35"/>
      <c r="P706" s="30"/>
      <c r="Q706" s="32"/>
      <c r="R706" s="30"/>
      <c r="S706" s="30"/>
    </row>
    <row r="707" spans="1:19" hidden="1" x14ac:dyDescent="0.25">
      <c r="A707" s="21">
        <v>660</v>
      </c>
      <c r="B707" s="33" t="s">
        <v>746</v>
      </c>
      <c r="C707" s="111">
        <f t="shared" si="64"/>
        <v>159349.34</v>
      </c>
      <c r="D707" s="29"/>
      <c r="E707" s="30">
        <v>159349.34</v>
      </c>
      <c r="F707" s="34"/>
      <c r="G707" s="34"/>
      <c r="H707" s="30"/>
      <c r="I707" s="30"/>
      <c r="J707" s="30"/>
      <c r="K707" s="30"/>
      <c r="L707" s="31"/>
      <c r="M707" s="30"/>
      <c r="N707" s="30"/>
      <c r="O707" s="30"/>
      <c r="P707" s="30"/>
      <c r="Q707" s="35"/>
      <c r="R707" s="30"/>
      <c r="S707" s="30"/>
    </row>
    <row r="708" spans="1:19" hidden="1" x14ac:dyDescent="0.25">
      <c r="A708" s="21">
        <v>661</v>
      </c>
      <c r="B708" s="33" t="s">
        <v>747</v>
      </c>
      <c r="C708" s="111">
        <f t="shared" si="64"/>
        <v>187018.18</v>
      </c>
      <c r="D708" s="29"/>
      <c r="E708" s="30">
        <v>187018.18</v>
      </c>
      <c r="F708" s="32"/>
      <c r="G708" s="32"/>
      <c r="H708" s="34"/>
      <c r="I708" s="34"/>
      <c r="J708" s="34"/>
      <c r="K708" s="30"/>
      <c r="L708" s="31"/>
      <c r="M708" s="30"/>
      <c r="N708" s="30"/>
      <c r="O708" s="30"/>
      <c r="P708" s="30"/>
      <c r="Q708" s="34"/>
      <c r="R708" s="30"/>
      <c r="S708" s="30"/>
    </row>
    <row r="709" spans="1:19" hidden="1" x14ac:dyDescent="0.25">
      <c r="A709" s="21">
        <v>662</v>
      </c>
      <c r="B709" s="33" t="s">
        <v>748</v>
      </c>
      <c r="C709" s="111">
        <f t="shared" si="64"/>
        <v>53687.27</v>
      </c>
      <c r="D709" s="29"/>
      <c r="E709" s="30">
        <v>53687.27</v>
      </c>
      <c r="F709" s="32"/>
      <c r="G709" s="32"/>
      <c r="H709" s="32"/>
      <c r="I709" s="32"/>
      <c r="J709" s="32"/>
      <c r="K709" s="30"/>
      <c r="L709" s="31"/>
      <c r="M709" s="30"/>
      <c r="N709" s="30"/>
      <c r="O709" s="30"/>
      <c r="P709" s="30"/>
      <c r="Q709" s="35"/>
      <c r="R709" s="30"/>
      <c r="S709" s="30"/>
    </row>
    <row r="710" spans="1:19" hidden="1" x14ac:dyDescent="0.25">
      <c r="A710" s="21">
        <v>663</v>
      </c>
      <c r="B710" s="33" t="s">
        <v>744</v>
      </c>
      <c r="C710" s="111">
        <f t="shared" si="64"/>
        <v>375791.63</v>
      </c>
      <c r="D710" s="29">
        <v>7833.82</v>
      </c>
      <c r="E710" s="30"/>
      <c r="F710" s="32"/>
      <c r="G710" s="32"/>
      <c r="H710" s="32"/>
      <c r="I710" s="32">
        <v>84543.69</v>
      </c>
      <c r="J710" s="32">
        <v>283414.12</v>
      </c>
      <c r="K710" s="30"/>
      <c r="L710" s="31"/>
      <c r="M710" s="30"/>
      <c r="N710" s="30"/>
      <c r="O710" s="30"/>
      <c r="P710" s="30"/>
      <c r="Q710" s="30"/>
      <c r="R710" s="30"/>
      <c r="S710" s="30"/>
    </row>
    <row r="711" spans="1:19" hidden="1" x14ac:dyDescent="0.25">
      <c r="A711" s="21">
        <v>664</v>
      </c>
      <c r="B711" s="33" t="s">
        <v>749</v>
      </c>
      <c r="C711" s="111">
        <f t="shared" si="64"/>
        <v>28162517.190000001</v>
      </c>
      <c r="D711" s="29">
        <f>ROUND((F711+G711+H711+I711+J711+K711+M711+O711+P711+Q711+R711+S711)*0.0214,2)</f>
        <v>582045.39</v>
      </c>
      <c r="E711" s="30">
        <v>382088.9</v>
      </c>
      <c r="F711" s="32"/>
      <c r="G711" s="32"/>
      <c r="H711" s="32"/>
      <c r="I711" s="32"/>
      <c r="J711" s="32"/>
      <c r="K711" s="30"/>
      <c r="L711" s="31"/>
      <c r="M711" s="30"/>
      <c r="N711" s="30" t="s">
        <v>116</v>
      </c>
      <c r="O711" s="32">
        <v>27198382.899999999</v>
      </c>
      <c r="P711" s="30"/>
      <c r="Q711" s="30"/>
      <c r="R711" s="30"/>
      <c r="S711" s="30"/>
    </row>
    <row r="712" spans="1:19" hidden="1" x14ac:dyDescent="0.25">
      <c r="A712" s="21">
        <v>665</v>
      </c>
      <c r="B712" s="33" t="s">
        <v>750</v>
      </c>
      <c r="C712" s="111">
        <f t="shared" si="64"/>
        <v>5032690.16</v>
      </c>
      <c r="D712" s="29">
        <f>ROUND((F712+G712+H712+I712+J712+K712+M712+O712+P712+Q712+R712+S712)*0.0214,2)</f>
        <v>102563.19</v>
      </c>
      <c r="E712" s="30">
        <v>137454.57</v>
      </c>
      <c r="F712" s="32"/>
      <c r="G712" s="32"/>
      <c r="H712" s="32"/>
      <c r="I712" s="32"/>
      <c r="J712" s="32"/>
      <c r="K712" s="30"/>
      <c r="L712" s="31"/>
      <c r="M712" s="30"/>
      <c r="N712" s="30" t="s">
        <v>116</v>
      </c>
      <c r="O712" s="32">
        <v>4792672.4000000004</v>
      </c>
      <c r="P712" s="30"/>
      <c r="Q712" s="30"/>
      <c r="R712" s="30"/>
      <c r="S712" s="30"/>
    </row>
    <row r="713" spans="1:19" hidden="1" x14ac:dyDescent="0.25">
      <c r="A713" s="21">
        <v>666</v>
      </c>
      <c r="B713" s="33" t="s">
        <v>751</v>
      </c>
      <c r="C713" s="111">
        <f t="shared" si="64"/>
        <v>298601.64</v>
      </c>
      <c r="D713" s="29"/>
      <c r="E713" s="30">
        <v>298601.64</v>
      </c>
      <c r="F713" s="30"/>
      <c r="G713" s="30"/>
      <c r="H713" s="30"/>
      <c r="I713" s="30"/>
      <c r="J713" s="30"/>
      <c r="K713" s="32"/>
      <c r="L713" s="31"/>
      <c r="M713" s="30"/>
      <c r="N713" s="30"/>
      <c r="O713" s="30"/>
      <c r="P713" s="30"/>
      <c r="Q713" s="30"/>
      <c r="R713" s="30"/>
      <c r="S713" s="30"/>
    </row>
    <row r="714" spans="1:19" hidden="1" x14ac:dyDescent="0.25">
      <c r="A714" s="21">
        <v>667</v>
      </c>
      <c r="B714" s="33" t="s">
        <v>754</v>
      </c>
      <c r="C714" s="111">
        <f t="shared" si="64"/>
        <v>235500</v>
      </c>
      <c r="D714" s="29"/>
      <c r="E714" s="30">
        <v>235500</v>
      </c>
      <c r="F714" s="32"/>
      <c r="G714" s="30"/>
      <c r="H714" s="30"/>
      <c r="I714" s="30"/>
      <c r="J714" s="30"/>
      <c r="K714" s="30"/>
      <c r="L714" s="31"/>
      <c r="M714" s="30"/>
      <c r="N714" s="30"/>
      <c r="O714" s="30"/>
      <c r="P714" s="30"/>
      <c r="Q714" s="30"/>
      <c r="R714" s="30"/>
      <c r="S714" s="30"/>
    </row>
    <row r="715" spans="1:19" hidden="1" x14ac:dyDescent="0.25">
      <c r="A715" s="21">
        <v>668</v>
      </c>
      <c r="B715" s="33" t="s">
        <v>755</v>
      </c>
      <c r="C715" s="111">
        <f t="shared" si="64"/>
        <v>259194.11</v>
      </c>
      <c r="D715" s="29"/>
      <c r="E715" s="30">
        <v>259194.11</v>
      </c>
      <c r="F715" s="32"/>
      <c r="G715" s="30"/>
      <c r="H715" s="30"/>
      <c r="I715" s="30"/>
      <c r="J715" s="30"/>
      <c r="K715" s="30"/>
      <c r="L715" s="31"/>
      <c r="M715" s="30"/>
      <c r="N715" s="30"/>
      <c r="O715" s="30"/>
      <c r="P715" s="30"/>
      <c r="Q715" s="30"/>
      <c r="R715" s="30"/>
      <c r="S715" s="30"/>
    </row>
    <row r="716" spans="1:19" hidden="1" x14ac:dyDescent="0.25">
      <c r="A716" s="21">
        <v>669</v>
      </c>
      <c r="B716" s="33" t="s">
        <v>757</v>
      </c>
      <c r="C716" s="111">
        <f t="shared" si="64"/>
        <v>222024.55</v>
      </c>
      <c r="D716" s="29"/>
      <c r="E716" s="30">
        <v>222024.55</v>
      </c>
      <c r="F716" s="30"/>
      <c r="G716" s="30"/>
      <c r="H716" s="30"/>
      <c r="I716" s="30"/>
      <c r="J716" s="30"/>
      <c r="K716" s="30"/>
      <c r="L716" s="31"/>
      <c r="M716" s="30"/>
      <c r="N716" s="30"/>
      <c r="O716" s="32"/>
      <c r="P716" s="30"/>
      <c r="Q716" s="30"/>
      <c r="R716" s="30"/>
      <c r="S716" s="30"/>
    </row>
    <row r="717" spans="1:19" hidden="1" x14ac:dyDescent="0.25">
      <c r="A717" s="21">
        <v>670</v>
      </c>
      <c r="B717" s="33" t="s">
        <v>758</v>
      </c>
      <c r="C717" s="111">
        <f t="shared" si="64"/>
        <v>159985.63</v>
      </c>
      <c r="D717" s="29"/>
      <c r="E717" s="30">
        <v>159985.63</v>
      </c>
      <c r="F717" s="30"/>
      <c r="G717" s="30"/>
      <c r="H717" s="30"/>
      <c r="I717" s="30"/>
      <c r="J717" s="30"/>
      <c r="K717" s="30"/>
      <c r="L717" s="31"/>
      <c r="M717" s="30"/>
      <c r="N717" s="30"/>
      <c r="O717" s="32"/>
      <c r="P717" s="30"/>
      <c r="Q717" s="32"/>
      <c r="R717" s="30"/>
      <c r="S717" s="30"/>
    </row>
    <row r="718" spans="1:19" hidden="1" x14ac:dyDescent="0.25">
      <c r="A718" s="21">
        <v>671</v>
      </c>
      <c r="B718" s="33" t="s">
        <v>102</v>
      </c>
      <c r="C718" s="111">
        <f t="shared" si="64"/>
        <v>20087.18</v>
      </c>
      <c r="D718" s="29"/>
      <c r="E718" s="30">
        <v>20087.18</v>
      </c>
      <c r="F718" s="30"/>
      <c r="G718" s="30"/>
      <c r="H718" s="30"/>
      <c r="I718" s="30"/>
      <c r="J718" s="30"/>
      <c r="K718" s="30"/>
      <c r="L718" s="31"/>
      <c r="M718" s="30"/>
      <c r="N718" s="30"/>
      <c r="O718" s="32"/>
      <c r="P718" s="30"/>
      <c r="Q718" s="32"/>
      <c r="R718" s="30"/>
      <c r="S718" s="30"/>
    </row>
    <row r="719" spans="1:19" hidden="1" x14ac:dyDescent="0.25">
      <c r="A719" s="21">
        <v>672</v>
      </c>
      <c r="B719" s="33" t="s">
        <v>761</v>
      </c>
      <c r="C719" s="111">
        <f t="shared" si="64"/>
        <v>266627.34000000003</v>
      </c>
      <c r="D719" s="29"/>
      <c r="E719" s="30">
        <v>266627.34000000003</v>
      </c>
      <c r="F719" s="30"/>
      <c r="G719" s="35"/>
      <c r="H719" s="30"/>
      <c r="I719" s="30"/>
      <c r="J719" s="32"/>
      <c r="K719" s="30"/>
      <c r="L719" s="31"/>
      <c r="M719" s="30"/>
      <c r="N719" s="30"/>
      <c r="O719" s="32"/>
      <c r="P719" s="35"/>
      <c r="Q719" s="32"/>
      <c r="R719" s="30"/>
      <c r="S719" s="30"/>
    </row>
    <row r="720" spans="1:19" hidden="1" x14ac:dyDescent="0.25">
      <c r="A720" s="21">
        <v>673</v>
      </c>
      <c r="B720" s="33" t="s">
        <v>762</v>
      </c>
      <c r="C720" s="111">
        <f t="shared" si="64"/>
        <v>203628.88</v>
      </c>
      <c r="D720" s="29"/>
      <c r="E720" s="30">
        <v>203628.88</v>
      </c>
      <c r="F720" s="30"/>
      <c r="G720" s="32"/>
      <c r="H720" s="32"/>
      <c r="I720" s="32"/>
      <c r="J720" s="32"/>
      <c r="K720" s="30"/>
      <c r="L720" s="31"/>
      <c r="M720" s="30"/>
      <c r="N720" s="30"/>
      <c r="O720" s="32"/>
      <c r="P720" s="32"/>
      <c r="Q720" s="32"/>
      <c r="R720" s="30"/>
      <c r="S720" s="30"/>
    </row>
    <row r="721" spans="1:19" hidden="1" x14ac:dyDescent="0.25">
      <c r="A721" s="21">
        <v>674</v>
      </c>
      <c r="B721" s="33" t="s">
        <v>764</v>
      </c>
      <c r="C721" s="111">
        <f t="shared" si="64"/>
        <v>140595.69</v>
      </c>
      <c r="D721" s="29"/>
      <c r="E721" s="30">
        <v>140595.69</v>
      </c>
      <c r="F721" s="32"/>
      <c r="G721" s="30"/>
      <c r="H721" s="30"/>
      <c r="I721" s="30"/>
      <c r="J721" s="30"/>
      <c r="K721" s="30"/>
      <c r="L721" s="31"/>
      <c r="M721" s="30"/>
      <c r="N721" s="30"/>
      <c r="O721" s="30"/>
      <c r="P721" s="30"/>
      <c r="Q721" s="30"/>
      <c r="R721" s="30"/>
      <c r="S721" s="30"/>
    </row>
    <row r="722" spans="1:19" hidden="1" x14ac:dyDescent="0.25">
      <c r="A722" s="21">
        <v>675</v>
      </c>
      <c r="B722" s="33" t="s">
        <v>765</v>
      </c>
      <c r="C722" s="111">
        <f t="shared" si="64"/>
        <v>367824.73</v>
      </c>
      <c r="D722" s="29"/>
      <c r="E722" s="30">
        <v>367824.73</v>
      </c>
      <c r="F722" s="30"/>
      <c r="G722" s="30"/>
      <c r="H722" s="30"/>
      <c r="I722" s="30"/>
      <c r="J722" s="30"/>
      <c r="K722" s="32"/>
      <c r="L722" s="31"/>
      <c r="M722" s="30"/>
      <c r="N722" s="30"/>
      <c r="O722" s="32"/>
      <c r="P722" s="30"/>
      <c r="Q722" s="30"/>
      <c r="R722" s="30"/>
      <c r="S722" s="30"/>
    </row>
    <row r="723" spans="1:19" hidden="1" x14ac:dyDescent="0.25">
      <c r="A723" s="21">
        <v>676</v>
      </c>
      <c r="B723" s="33" t="s">
        <v>766</v>
      </c>
      <c r="C723" s="111">
        <f t="shared" si="64"/>
        <v>179300.72</v>
      </c>
      <c r="D723" s="29"/>
      <c r="E723" s="30">
        <v>179300.72</v>
      </c>
      <c r="F723" s="30"/>
      <c r="G723" s="32"/>
      <c r="H723" s="30"/>
      <c r="I723" s="30"/>
      <c r="J723" s="30"/>
      <c r="K723" s="30"/>
      <c r="L723" s="31"/>
      <c r="M723" s="30"/>
      <c r="N723" s="30"/>
      <c r="O723" s="32"/>
      <c r="P723" s="30"/>
      <c r="Q723" s="30"/>
      <c r="R723" s="30"/>
      <c r="S723" s="30"/>
    </row>
    <row r="724" spans="1:19" hidden="1" x14ac:dyDescent="0.25">
      <c r="A724" s="21">
        <v>677</v>
      </c>
      <c r="B724" s="33" t="s">
        <v>767</v>
      </c>
      <c r="C724" s="111">
        <f t="shared" si="64"/>
        <v>119754.5</v>
      </c>
      <c r="D724" s="29"/>
      <c r="E724" s="30">
        <v>119754.5</v>
      </c>
      <c r="F724" s="30"/>
      <c r="G724" s="32"/>
      <c r="H724" s="30"/>
      <c r="I724" s="30"/>
      <c r="J724" s="30"/>
      <c r="K724" s="30"/>
      <c r="L724" s="31"/>
      <c r="M724" s="30"/>
      <c r="N724" s="30"/>
      <c r="O724" s="30"/>
      <c r="P724" s="30"/>
      <c r="Q724" s="32"/>
      <c r="R724" s="30"/>
      <c r="S724" s="30"/>
    </row>
    <row r="725" spans="1:19" hidden="1" x14ac:dyDescent="0.25">
      <c r="A725" s="21">
        <v>678</v>
      </c>
      <c r="B725" s="33" t="s">
        <v>768</v>
      </c>
      <c r="C725" s="111">
        <f t="shared" si="64"/>
        <v>550909.47</v>
      </c>
      <c r="D725" s="29"/>
      <c r="E725" s="30">
        <v>550909.47</v>
      </c>
      <c r="F725" s="30"/>
      <c r="G725" s="30"/>
      <c r="H725" s="32"/>
      <c r="I725" s="32"/>
      <c r="J725" s="32"/>
      <c r="K725" s="30"/>
      <c r="L725" s="31"/>
      <c r="M725" s="30"/>
      <c r="N725" s="30"/>
      <c r="O725" s="30"/>
      <c r="P725" s="30"/>
      <c r="Q725" s="30"/>
      <c r="R725" s="30"/>
      <c r="S725" s="30"/>
    </row>
    <row r="726" spans="1:19" hidden="1" x14ac:dyDescent="0.25">
      <c r="A726" s="21">
        <v>679</v>
      </c>
      <c r="B726" s="33" t="s">
        <v>769</v>
      </c>
      <c r="C726" s="111">
        <f t="shared" si="64"/>
        <v>205234.34</v>
      </c>
      <c r="D726" s="29"/>
      <c r="E726" s="30">
        <v>205234.34</v>
      </c>
      <c r="F726" s="30"/>
      <c r="G726" s="30"/>
      <c r="H726" s="30"/>
      <c r="I726" s="30"/>
      <c r="J726" s="30"/>
      <c r="K726" s="30"/>
      <c r="L726" s="31"/>
      <c r="M726" s="30"/>
      <c r="N726" s="30"/>
      <c r="O726" s="32"/>
      <c r="P726" s="30"/>
      <c r="Q726" s="30"/>
      <c r="R726" s="30"/>
      <c r="S726" s="30"/>
    </row>
    <row r="727" spans="1:19" hidden="1" x14ac:dyDescent="0.25">
      <c r="A727" s="21">
        <v>680</v>
      </c>
      <c r="B727" s="33" t="s">
        <v>770</v>
      </c>
      <c r="C727" s="111">
        <f t="shared" ref="C727:C731" si="65">ROUND(SUM(D727+E727+F727+G727+H727+I727+J727+K727+M727+O727+P727+Q727+R727+S727),2)</f>
        <v>181163.8</v>
      </c>
      <c r="D727" s="29"/>
      <c r="E727" s="30">
        <v>181163.8</v>
      </c>
      <c r="F727" s="32"/>
      <c r="G727" s="30"/>
      <c r="H727" s="30"/>
      <c r="I727" s="30"/>
      <c r="J727" s="30"/>
      <c r="K727" s="30"/>
      <c r="L727" s="31"/>
      <c r="M727" s="30"/>
      <c r="N727" s="30"/>
      <c r="O727" s="30"/>
      <c r="P727" s="30"/>
      <c r="Q727" s="30"/>
      <c r="R727" s="30"/>
      <c r="S727" s="30"/>
    </row>
    <row r="728" spans="1:19" hidden="1" x14ac:dyDescent="0.25">
      <c r="A728" s="21">
        <v>681</v>
      </c>
      <c r="B728" s="33" t="s">
        <v>771</v>
      </c>
      <c r="C728" s="111">
        <f t="shared" si="65"/>
        <v>591279.66</v>
      </c>
      <c r="D728" s="29"/>
      <c r="E728" s="30">
        <v>591279.66</v>
      </c>
      <c r="F728" s="32"/>
      <c r="G728" s="30"/>
      <c r="H728" s="30"/>
      <c r="I728" s="30"/>
      <c r="J728" s="30"/>
      <c r="K728" s="30"/>
      <c r="L728" s="31"/>
      <c r="M728" s="30"/>
      <c r="N728" s="30"/>
      <c r="O728" s="30"/>
      <c r="P728" s="30"/>
      <c r="Q728" s="30"/>
      <c r="R728" s="30"/>
      <c r="S728" s="30"/>
    </row>
    <row r="729" spans="1:19" hidden="1" x14ac:dyDescent="0.25">
      <c r="A729" s="21">
        <v>682</v>
      </c>
      <c r="B729" s="33" t="s">
        <v>773</v>
      </c>
      <c r="C729" s="111">
        <f t="shared" si="65"/>
        <v>96511.46</v>
      </c>
      <c r="D729" s="29"/>
      <c r="E729" s="30">
        <v>96511.46</v>
      </c>
      <c r="F729" s="32"/>
      <c r="G729" s="32"/>
      <c r="H729" s="32"/>
      <c r="I729" s="32"/>
      <c r="J729" s="32"/>
      <c r="K729" s="30"/>
      <c r="L729" s="31"/>
      <c r="M729" s="30"/>
      <c r="N729" s="30"/>
      <c r="O729" s="32"/>
      <c r="P729" s="32"/>
      <c r="Q729" s="30"/>
      <c r="R729" s="30"/>
      <c r="S729" s="30"/>
    </row>
    <row r="730" spans="1:19" hidden="1" x14ac:dyDescent="0.25">
      <c r="A730" s="21">
        <v>683</v>
      </c>
      <c r="B730" s="33" t="s">
        <v>774</v>
      </c>
      <c r="C730" s="111">
        <f t="shared" si="65"/>
        <v>295322.13</v>
      </c>
      <c r="D730" s="29"/>
      <c r="E730" s="30">
        <v>295322.13</v>
      </c>
      <c r="F730" s="32"/>
      <c r="G730" s="32"/>
      <c r="H730" s="32"/>
      <c r="I730" s="32"/>
      <c r="J730" s="32"/>
      <c r="K730" s="30"/>
      <c r="L730" s="31"/>
      <c r="M730" s="30"/>
      <c r="N730" s="30"/>
      <c r="O730" s="32"/>
      <c r="P730" s="30"/>
      <c r="Q730" s="30"/>
      <c r="R730" s="30"/>
      <c r="S730" s="30"/>
    </row>
    <row r="731" spans="1:19" hidden="1" x14ac:dyDescent="0.25">
      <c r="A731" s="21">
        <v>684</v>
      </c>
      <c r="B731" s="33" t="s">
        <v>776</v>
      </c>
      <c r="C731" s="111">
        <f t="shared" si="65"/>
        <v>1984899.44</v>
      </c>
      <c r="D731" s="29">
        <v>26613.11</v>
      </c>
      <c r="E731" s="30"/>
      <c r="F731" s="32"/>
      <c r="G731" s="32">
        <v>1958286.33</v>
      </c>
      <c r="H731" s="32"/>
      <c r="I731" s="32"/>
      <c r="J731" s="32"/>
      <c r="K731" s="30"/>
      <c r="L731" s="31"/>
      <c r="M731" s="30"/>
      <c r="N731" s="30"/>
      <c r="O731" s="32"/>
      <c r="P731" s="30"/>
      <c r="Q731" s="30"/>
      <c r="R731" s="30"/>
      <c r="S731" s="30"/>
    </row>
    <row r="732" spans="1:19" hidden="1" x14ac:dyDescent="0.25">
      <c r="A732" s="168" t="s">
        <v>778</v>
      </c>
      <c r="B732" s="168"/>
      <c r="C732" s="12">
        <f>ROUND(SUM(E732+F732+G732+H732+I732+J732+K732+M732+O732+P732+Q732+S732+D732+R732),2)</f>
        <v>77928932.849999994</v>
      </c>
      <c r="D732" s="36">
        <f t="shared" ref="D732:S732" si="66">ROUND(SUM(D679:D731),2)</f>
        <v>1213948.6499999999</v>
      </c>
      <c r="E732" s="36">
        <f t="shared" si="66"/>
        <v>10996558.880000001</v>
      </c>
      <c r="F732" s="36">
        <f t="shared" si="66"/>
        <v>0</v>
      </c>
      <c r="G732" s="36">
        <f t="shared" si="66"/>
        <v>7715491.0700000003</v>
      </c>
      <c r="H732" s="36">
        <f t="shared" si="66"/>
        <v>2892744.48</v>
      </c>
      <c r="I732" s="36">
        <f t="shared" si="66"/>
        <v>1818519.13</v>
      </c>
      <c r="J732" s="36">
        <f t="shared" si="66"/>
        <v>3691364.85</v>
      </c>
      <c r="K732" s="36">
        <f t="shared" si="66"/>
        <v>0</v>
      </c>
      <c r="L732" s="36">
        <f t="shared" si="66"/>
        <v>0</v>
      </c>
      <c r="M732" s="36">
        <f t="shared" si="66"/>
        <v>0</v>
      </c>
      <c r="N732" s="36">
        <f t="shared" si="66"/>
        <v>0</v>
      </c>
      <c r="O732" s="36">
        <f t="shared" si="66"/>
        <v>49600305.789999999</v>
      </c>
      <c r="P732" s="36">
        <f t="shared" si="66"/>
        <v>0</v>
      </c>
      <c r="Q732" s="36">
        <f t="shared" si="66"/>
        <v>0</v>
      </c>
      <c r="R732" s="36">
        <f t="shared" si="66"/>
        <v>0</v>
      </c>
      <c r="S732" s="36">
        <f t="shared" si="66"/>
        <v>0</v>
      </c>
    </row>
    <row r="733" spans="1:19" ht="15.75" hidden="1" x14ac:dyDescent="0.25">
      <c r="A733" s="127" t="s">
        <v>779</v>
      </c>
      <c r="B733" s="128"/>
      <c r="C733" s="131"/>
      <c r="D733" s="16"/>
      <c r="E733" s="37"/>
      <c r="F733" s="37"/>
      <c r="G733" s="37"/>
      <c r="H733" s="37"/>
      <c r="I733" s="37"/>
      <c r="J733" s="37"/>
      <c r="K733" s="37"/>
      <c r="L733" s="9"/>
      <c r="M733" s="37"/>
      <c r="N733" s="38"/>
      <c r="O733" s="37"/>
      <c r="P733" s="37"/>
      <c r="Q733" s="37"/>
      <c r="R733" s="37"/>
      <c r="S733" s="39"/>
    </row>
    <row r="734" spans="1:19" hidden="1" x14ac:dyDescent="0.25">
      <c r="A734" s="8">
        <v>685</v>
      </c>
      <c r="B734" s="22" t="s">
        <v>781</v>
      </c>
      <c r="C734" s="23">
        <f t="shared" ref="C734:C751" si="67">ROUND(SUM(D734+E734+F734+G734+H734+I734+J734+K734+M734+O734+P734+Q734+R734+S734),2)</f>
        <v>359989.9</v>
      </c>
      <c r="D734" s="24"/>
      <c r="E734" s="25">
        <v>359989.9</v>
      </c>
      <c r="F734" s="25"/>
      <c r="G734" s="25"/>
      <c r="H734" s="25"/>
      <c r="I734" s="25"/>
      <c r="J734" s="25"/>
      <c r="K734" s="25"/>
      <c r="L734" s="26"/>
      <c r="M734" s="25"/>
      <c r="N734" s="25"/>
      <c r="O734" s="27"/>
      <c r="P734" s="25"/>
      <c r="Q734" s="25"/>
      <c r="R734" s="25"/>
      <c r="S734" s="35"/>
    </row>
    <row r="735" spans="1:19" hidden="1" x14ac:dyDescent="0.25">
      <c r="A735" s="8">
        <v>686</v>
      </c>
      <c r="B735" s="28" t="s">
        <v>782</v>
      </c>
      <c r="C735" s="111">
        <f t="shared" si="67"/>
        <v>210578.72</v>
      </c>
      <c r="D735" s="29"/>
      <c r="E735" s="30">
        <v>210578.72</v>
      </c>
      <c r="F735" s="30"/>
      <c r="G735" s="30"/>
      <c r="H735" s="30"/>
      <c r="I735" s="30"/>
      <c r="J735" s="30"/>
      <c r="K735" s="30"/>
      <c r="L735" s="31"/>
      <c r="M735" s="30"/>
      <c r="N735" s="30"/>
      <c r="O735" s="32"/>
      <c r="P735" s="30"/>
      <c r="Q735" s="32"/>
      <c r="R735" s="30"/>
      <c r="S735" s="35"/>
    </row>
    <row r="736" spans="1:19" hidden="1" x14ac:dyDescent="0.25">
      <c r="A736" s="8">
        <v>687</v>
      </c>
      <c r="B736" s="28" t="s">
        <v>783</v>
      </c>
      <c r="C736" s="111">
        <f t="shared" si="67"/>
        <v>187998.09</v>
      </c>
      <c r="D736" s="29"/>
      <c r="E736" s="30">
        <v>187998.09</v>
      </c>
      <c r="F736" s="30"/>
      <c r="G736" s="30"/>
      <c r="H736" s="30"/>
      <c r="I736" s="30"/>
      <c r="J736" s="30"/>
      <c r="K736" s="30"/>
      <c r="L736" s="31"/>
      <c r="M736" s="30"/>
      <c r="N736" s="30"/>
      <c r="O736" s="32"/>
      <c r="P736" s="30"/>
      <c r="Q736" s="32"/>
      <c r="R736" s="30"/>
      <c r="S736" s="35"/>
    </row>
    <row r="737" spans="1:19" hidden="1" x14ac:dyDescent="0.25">
      <c r="A737" s="8">
        <v>688</v>
      </c>
      <c r="B737" s="33" t="s">
        <v>784</v>
      </c>
      <c r="C737" s="111">
        <f t="shared" si="67"/>
        <v>181579.65</v>
      </c>
      <c r="D737" s="29"/>
      <c r="E737" s="30">
        <v>181579.65</v>
      </c>
      <c r="F737" s="32"/>
      <c r="G737" s="30"/>
      <c r="H737" s="32"/>
      <c r="I737" s="32"/>
      <c r="J737" s="32"/>
      <c r="K737" s="30"/>
      <c r="L737" s="31"/>
      <c r="M737" s="30"/>
      <c r="N737" s="30"/>
      <c r="O737" s="32"/>
      <c r="P737" s="30"/>
      <c r="Q737" s="32"/>
      <c r="R737" s="30"/>
      <c r="S737" s="35"/>
    </row>
    <row r="738" spans="1:19" hidden="1" x14ac:dyDescent="0.25">
      <c r="A738" s="8">
        <v>689</v>
      </c>
      <c r="B738" s="33" t="s">
        <v>785</v>
      </c>
      <c r="C738" s="111">
        <f t="shared" si="67"/>
        <v>67249</v>
      </c>
      <c r="D738" s="29"/>
      <c r="E738" s="30">
        <v>67249</v>
      </c>
      <c r="F738" s="30"/>
      <c r="G738" s="30"/>
      <c r="H738" s="30"/>
      <c r="I738" s="30"/>
      <c r="J738" s="30"/>
      <c r="K738" s="30"/>
      <c r="L738" s="31"/>
      <c r="M738" s="30"/>
      <c r="N738" s="30"/>
      <c r="O738" s="32"/>
      <c r="P738" s="30"/>
      <c r="Q738" s="30"/>
      <c r="R738" s="30"/>
      <c r="S738" s="35"/>
    </row>
    <row r="739" spans="1:19" hidden="1" x14ac:dyDescent="0.25">
      <c r="A739" s="8">
        <v>690</v>
      </c>
      <c r="B739" s="33" t="s">
        <v>786</v>
      </c>
      <c r="C739" s="111">
        <f t="shared" si="67"/>
        <v>7633776.9299999997</v>
      </c>
      <c r="D739" s="29">
        <v>78325.070000000007</v>
      </c>
      <c r="E739" s="30">
        <v>235351.79</v>
      </c>
      <c r="F739" s="30"/>
      <c r="G739" s="30">
        <v>1049375.18</v>
      </c>
      <c r="H739" s="30"/>
      <c r="I739" s="30"/>
      <c r="J739" s="30"/>
      <c r="K739" s="30"/>
      <c r="L739" s="30"/>
      <c r="M739" s="31"/>
      <c r="N739" s="30"/>
      <c r="O739" s="30"/>
      <c r="P739" s="30"/>
      <c r="Q739" s="30"/>
      <c r="R739" s="32">
        <v>6270724.8899999997</v>
      </c>
      <c r="S739" s="35"/>
    </row>
    <row r="740" spans="1:19" hidden="1" x14ac:dyDescent="0.25">
      <c r="A740" s="8">
        <v>691</v>
      </c>
      <c r="B740" s="33" t="s">
        <v>787</v>
      </c>
      <c r="C740" s="111">
        <f t="shared" si="67"/>
        <v>1896185.17</v>
      </c>
      <c r="D740" s="29">
        <v>18060.240000000002</v>
      </c>
      <c r="E740" s="30">
        <v>158396.79</v>
      </c>
      <c r="F740" s="30"/>
      <c r="G740" s="34"/>
      <c r="H740" s="34">
        <v>909526.89999999991</v>
      </c>
      <c r="I740" s="34">
        <v>325959.61</v>
      </c>
      <c r="J740" s="34">
        <v>484241.63</v>
      </c>
      <c r="K740" s="34"/>
      <c r="L740" s="35"/>
      <c r="M740" s="31"/>
      <c r="N740" s="30"/>
      <c r="O740" s="30"/>
      <c r="P740" s="30"/>
      <c r="Q740" s="30"/>
      <c r="R740" s="30"/>
      <c r="S740" s="35"/>
    </row>
    <row r="741" spans="1:19" hidden="1" x14ac:dyDescent="0.25">
      <c r="A741" s="8">
        <v>692</v>
      </c>
      <c r="B741" s="33" t="s">
        <v>788</v>
      </c>
      <c r="C741" s="111">
        <f t="shared" si="67"/>
        <v>136751.54</v>
      </c>
      <c r="D741" s="29"/>
      <c r="E741" s="30">
        <v>136751.54</v>
      </c>
      <c r="F741" s="30"/>
      <c r="G741" s="30"/>
      <c r="H741" s="30"/>
      <c r="I741" s="30"/>
      <c r="J741" s="30"/>
      <c r="K741" s="30"/>
      <c r="L741" s="31"/>
      <c r="M741" s="30"/>
      <c r="N741" s="30"/>
      <c r="O741" s="32"/>
      <c r="P741" s="30"/>
      <c r="Q741" s="30"/>
      <c r="R741" s="30"/>
      <c r="S741" s="35"/>
    </row>
    <row r="742" spans="1:19" hidden="1" x14ac:dyDescent="0.25">
      <c r="A742" s="8">
        <v>693</v>
      </c>
      <c r="B742" s="33" t="s">
        <v>789</v>
      </c>
      <c r="C742" s="111">
        <f t="shared" si="67"/>
        <v>186175.74</v>
      </c>
      <c r="D742" s="29"/>
      <c r="E742" s="30">
        <v>186175.74</v>
      </c>
      <c r="F742" s="32"/>
      <c r="G742" s="32"/>
      <c r="H742" s="32"/>
      <c r="I742" s="32"/>
      <c r="J742" s="32"/>
      <c r="K742" s="30"/>
      <c r="L742" s="31"/>
      <c r="M742" s="30"/>
      <c r="N742" s="30"/>
      <c r="O742" s="30"/>
      <c r="P742" s="30"/>
      <c r="Q742" s="30"/>
      <c r="R742" s="30"/>
      <c r="S742" s="35"/>
    </row>
    <row r="743" spans="1:19" hidden="1" x14ac:dyDescent="0.25">
      <c r="A743" s="8">
        <v>694</v>
      </c>
      <c r="B743" s="63" t="s">
        <v>51</v>
      </c>
      <c r="C743" s="111">
        <f t="shared" si="67"/>
        <v>16737687.23</v>
      </c>
      <c r="D743" s="29">
        <v>255528.55</v>
      </c>
      <c r="E743" s="30"/>
      <c r="F743" s="34"/>
      <c r="G743" s="34"/>
      <c r="H743" s="32"/>
      <c r="I743" s="32"/>
      <c r="J743" s="34"/>
      <c r="K743" s="30"/>
      <c r="L743" s="31"/>
      <c r="M743" s="30"/>
      <c r="N743" s="30"/>
      <c r="O743" s="30"/>
      <c r="P743" s="30"/>
      <c r="Q743" s="30"/>
      <c r="R743" s="30">
        <v>16482158.68</v>
      </c>
      <c r="S743" s="35"/>
    </row>
    <row r="744" spans="1:19" hidden="1" x14ac:dyDescent="0.25">
      <c r="A744" s="8">
        <v>695</v>
      </c>
      <c r="B744" s="63" t="s">
        <v>790</v>
      </c>
      <c r="C744" s="111">
        <f t="shared" si="67"/>
        <v>3513136.53</v>
      </c>
      <c r="D744" s="29">
        <v>34639.370000000003</v>
      </c>
      <c r="E744" s="30">
        <v>114378.3</v>
      </c>
      <c r="F744" s="34"/>
      <c r="G744" s="30"/>
      <c r="H744" s="30"/>
      <c r="I744" s="30"/>
      <c r="J744" s="30"/>
      <c r="K744" s="30"/>
      <c r="L744" s="31"/>
      <c r="M744" s="30"/>
      <c r="N744" s="40"/>
      <c r="O744" s="51"/>
      <c r="P744" s="30"/>
      <c r="Q744" s="32"/>
      <c r="R744" s="30">
        <v>3364118.86</v>
      </c>
      <c r="S744" s="35"/>
    </row>
    <row r="745" spans="1:19" hidden="1" x14ac:dyDescent="0.25">
      <c r="A745" s="8">
        <v>696</v>
      </c>
      <c r="B745" s="33" t="s">
        <v>791</v>
      </c>
      <c r="C745" s="111">
        <f t="shared" si="67"/>
        <v>118695.12</v>
      </c>
      <c r="D745" s="29"/>
      <c r="E745" s="30">
        <v>118695.12</v>
      </c>
      <c r="F745" s="32"/>
      <c r="G745" s="30"/>
      <c r="H745" s="30"/>
      <c r="I745" s="30"/>
      <c r="J745" s="30"/>
      <c r="K745" s="30"/>
      <c r="L745" s="31"/>
      <c r="M745" s="30"/>
      <c r="N745" s="40"/>
      <c r="O745" s="45"/>
      <c r="P745" s="30"/>
      <c r="Q745" s="32"/>
      <c r="R745" s="30"/>
      <c r="S745" s="35"/>
    </row>
    <row r="746" spans="1:19" hidden="1" x14ac:dyDescent="0.25">
      <c r="A746" s="8">
        <v>697</v>
      </c>
      <c r="B746" s="33" t="s">
        <v>792</v>
      </c>
      <c r="C746" s="111">
        <f t="shared" si="67"/>
        <v>5843243.6399999997</v>
      </c>
      <c r="D746" s="29">
        <v>30480.600000000002</v>
      </c>
      <c r="E746" s="30">
        <v>294263.32</v>
      </c>
      <c r="F746" s="32"/>
      <c r="G746" s="32">
        <v>5271509.84</v>
      </c>
      <c r="H746" s="32"/>
      <c r="I746" s="32"/>
      <c r="J746" s="32"/>
      <c r="K746" s="30"/>
      <c r="L746" s="31"/>
      <c r="M746" s="30"/>
      <c r="N746" s="30"/>
      <c r="O746" s="30"/>
      <c r="P746" s="30">
        <v>246989.88</v>
      </c>
      <c r="Q746" s="32"/>
      <c r="R746" s="30"/>
      <c r="S746" s="35"/>
    </row>
    <row r="747" spans="1:19" hidden="1" x14ac:dyDescent="0.25">
      <c r="A747" s="8">
        <v>698</v>
      </c>
      <c r="B747" s="33" t="s">
        <v>571</v>
      </c>
      <c r="C747" s="111">
        <f t="shared" si="67"/>
        <v>196488.49</v>
      </c>
      <c r="D747" s="29"/>
      <c r="E747" s="30">
        <v>196488.49</v>
      </c>
      <c r="F747" s="32"/>
      <c r="G747" s="32"/>
      <c r="H747" s="32"/>
      <c r="I747" s="32"/>
      <c r="J747" s="32"/>
      <c r="K747" s="30"/>
      <c r="L747" s="31"/>
      <c r="M747" s="30"/>
      <c r="N747" s="30"/>
      <c r="O747" s="30"/>
      <c r="P747" s="30"/>
      <c r="Q747" s="30"/>
      <c r="R747" s="30"/>
      <c r="S747" s="35"/>
    </row>
    <row r="748" spans="1:19" hidden="1" x14ac:dyDescent="0.25">
      <c r="A748" s="8">
        <v>699</v>
      </c>
      <c r="B748" s="33" t="s">
        <v>793</v>
      </c>
      <c r="C748" s="111">
        <f t="shared" si="67"/>
        <v>1055445.53</v>
      </c>
      <c r="D748" s="29">
        <v>10681.67</v>
      </c>
      <c r="E748" s="30">
        <v>46476.62</v>
      </c>
      <c r="F748" s="32"/>
      <c r="G748" s="32"/>
      <c r="H748" s="32"/>
      <c r="I748" s="32"/>
      <c r="J748" s="32"/>
      <c r="K748" s="30"/>
      <c r="L748" s="31"/>
      <c r="M748" s="30"/>
      <c r="N748" s="30"/>
      <c r="O748" s="32"/>
      <c r="P748" s="30">
        <v>998287.24</v>
      </c>
      <c r="Q748" s="30"/>
      <c r="R748" s="30"/>
      <c r="S748" s="35"/>
    </row>
    <row r="749" spans="1:19" hidden="1" x14ac:dyDescent="0.25">
      <c r="A749" s="8">
        <v>700</v>
      </c>
      <c r="B749" s="33" t="s">
        <v>794</v>
      </c>
      <c r="C749" s="111">
        <f t="shared" si="67"/>
        <v>201955.57</v>
      </c>
      <c r="D749" s="29"/>
      <c r="E749" s="30">
        <v>201955.57</v>
      </c>
      <c r="F749" s="30"/>
      <c r="G749" s="32"/>
      <c r="H749" s="30"/>
      <c r="I749" s="30"/>
      <c r="J749" s="30"/>
      <c r="K749" s="30"/>
      <c r="L749" s="31"/>
      <c r="M749" s="30"/>
      <c r="N749" s="30"/>
      <c r="O749" s="30"/>
      <c r="P749" s="30"/>
      <c r="Q749" s="32"/>
      <c r="R749" s="30"/>
      <c r="S749" s="35"/>
    </row>
    <row r="750" spans="1:19" hidden="1" x14ac:dyDescent="0.25">
      <c r="A750" s="8">
        <v>701</v>
      </c>
      <c r="B750" s="33" t="s">
        <v>795</v>
      </c>
      <c r="C750" s="111">
        <f t="shared" si="67"/>
        <v>70642.81</v>
      </c>
      <c r="D750" s="29"/>
      <c r="E750" s="30">
        <v>70642.81</v>
      </c>
      <c r="F750" s="30"/>
      <c r="G750" s="32"/>
      <c r="H750" s="30"/>
      <c r="I750" s="30"/>
      <c r="J750" s="30"/>
      <c r="K750" s="30"/>
      <c r="L750" s="31"/>
      <c r="M750" s="30"/>
      <c r="N750" s="30"/>
      <c r="O750" s="30"/>
      <c r="P750" s="30"/>
      <c r="Q750" s="30"/>
      <c r="R750" s="30"/>
      <c r="S750" s="35"/>
    </row>
    <row r="751" spans="1:19" hidden="1" x14ac:dyDescent="0.25">
      <c r="A751" s="8">
        <v>702</v>
      </c>
      <c r="B751" s="33" t="s">
        <v>796</v>
      </c>
      <c r="C751" s="111">
        <f t="shared" si="67"/>
        <v>116978.81</v>
      </c>
      <c r="D751" s="29"/>
      <c r="E751" s="30">
        <v>116978.81</v>
      </c>
      <c r="F751" s="32"/>
      <c r="G751" s="32"/>
      <c r="H751" s="32"/>
      <c r="I751" s="32"/>
      <c r="J751" s="32"/>
      <c r="K751" s="30"/>
      <c r="L751" s="31"/>
      <c r="M751" s="30"/>
      <c r="N751" s="30"/>
      <c r="O751" s="32"/>
      <c r="P751" s="32"/>
      <c r="Q751" s="30"/>
      <c r="R751" s="30"/>
      <c r="S751" s="35"/>
    </row>
    <row r="752" spans="1:19" hidden="1" x14ac:dyDescent="0.25">
      <c r="A752" s="158" t="s">
        <v>797</v>
      </c>
      <c r="B752" s="159"/>
      <c r="C752" s="12">
        <f>ROUND(SUM(E752+F752+G752+H752+I752+J752+K752+M752+O752+P752+Q752+S752+D752+R752),2)</f>
        <v>38714558.469999999</v>
      </c>
      <c r="D752" s="118">
        <f t="shared" ref="D752:S752" si="68">ROUND(SUM(D734:D751),2)</f>
        <v>427715.5</v>
      </c>
      <c r="E752" s="118">
        <f t="shared" si="68"/>
        <v>2883950.26</v>
      </c>
      <c r="F752" s="118">
        <f t="shared" si="68"/>
        <v>0</v>
      </c>
      <c r="G752" s="118">
        <f t="shared" si="68"/>
        <v>6320885.0199999996</v>
      </c>
      <c r="H752" s="118">
        <f t="shared" si="68"/>
        <v>909526.9</v>
      </c>
      <c r="I752" s="118">
        <f t="shared" si="68"/>
        <v>325959.61</v>
      </c>
      <c r="J752" s="118">
        <f t="shared" si="68"/>
        <v>484241.63</v>
      </c>
      <c r="K752" s="118">
        <f t="shared" si="68"/>
        <v>0</v>
      </c>
      <c r="L752" s="118">
        <f t="shared" si="68"/>
        <v>0</v>
      </c>
      <c r="M752" s="118">
        <f t="shared" si="68"/>
        <v>0</v>
      </c>
      <c r="N752" s="118">
        <f t="shared" si="68"/>
        <v>0</v>
      </c>
      <c r="O752" s="118">
        <f t="shared" si="68"/>
        <v>0</v>
      </c>
      <c r="P752" s="118">
        <f t="shared" si="68"/>
        <v>1245277.1200000001</v>
      </c>
      <c r="Q752" s="118">
        <f t="shared" si="68"/>
        <v>0</v>
      </c>
      <c r="R752" s="118">
        <f t="shared" si="68"/>
        <v>26117002.43</v>
      </c>
      <c r="S752" s="118">
        <f t="shared" si="68"/>
        <v>0</v>
      </c>
    </row>
    <row r="753" spans="1:19" ht="30" customHeight="1" x14ac:dyDescent="0.25">
      <c r="A753" s="128" t="s">
        <v>798</v>
      </c>
      <c r="B753" s="128"/>
      <c r="C753" s="129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30"/>
    </row>
    <row r="754" spans="1:19" ht="28.5" x14ac:dyDescent="0.25">
      <c r="A754" s="64">
        <f>A1532</f>
        <v>737</v>
      </c>
      <c r="B754" s="65" t="s">
        <v>799</v>
      </c>
      <c r="C754" s="66">
        <f>ROUND(SUM(D754+R754+E754+F754+G754+H754+I754+J754+K754+M754+O754+P754+Q754+S754),2)</f>
        <v>6746595191.3199997</v>
      </c>
      <c r="D754" s="36">
        <f t="shared" ref="D754:M754" si="69">ROUND(SUM(D760+D764+D768+D811+D834+D865+D954+D979+D1089+D1103+D1144+D1147+D1156+D1176+D1190+D1348+D1373+D1441+D1453+D1505+D1533),2)</f>
        <v>135969333.08000001</v>
      </c>
      <c r="E754" s="36">
        <f t="shared" si="69"/>
        <v>172862971.75999999</v>
      </c>
      <c r="F754" s="36">
        <f t="shared" si="69"/>
        <v>250626930.94</v>
      </c>
      <c r="G754" s="36">
        <f t="shared" si="69"/>
        <v>1391963098.52</v>
      </c>
      <c r="H754" s="36">
        <f t="shared" si="69"/>
        <v>750369244.28999996</v>
      </c>
      <c r="I754" s="36">
        <f t="shared" si="69"/>
        <v>370621880.31999999</v>
      </c>
      <c r="J754" s="36">
        <f t="shared" si="69"/>
        <v>506646728.50999999</v>
      </c>
      <c r="K754" s="36">
        <f t="shared" si="69"/>
        <v>17775923.600000001</v>
      </c>
      <c r="L754" s="36">
        <f t="shared" si="69"/>
        <v>101</v>
      </c>
      <c r="M754" s="36">
        <f t="shared" si="69"/>
        <v>220637787.50999999</v>
      </c>
      <c r="N754" s="36" t="s">
        <v>19</v>
      </c>
      <c r="O754" s="36">
        <f>ROUND(SUM(O760+O764+O768+O811+O834+O865+O954+O979+O1089+O1103+O1144+O1147+O1156+O1176+O1190+O1348+O1373+O1441+O1453+O1505+O1533),2)</f>
        <v>1089620377.8399999</v>
      </c>
      <c r="P754" s="36">
        <f>ROUND(SUM(P760+P764+P768+P811+P834+P865+P954+P979+P1089+P1103+P1144+P1147+P1156+P1176+P1190+P1348+P1373+P1441+P1453+P1505+P1533),2)</f>
        <v>359504155.56</v>
      </c>
      <c r="Q754" s="36">
        <f>ROUND(SUM(Q760+Q764+Q768+Q811+Q834+Q865+Q954+Q979+Q1089+Q1103+Q1144+Q1147+Q1156+Q1176+Q1190+Q1348+Q1373+Q1441+Q1453+Q1505+Q1533),2)</f>
        <v>555403568.91999996</v>
      </c>
      <c r="R754" s="36">
        <f>ROUND(SUM(R760+R764+R768+R811+R834+R865+R954+R979+R1089+R1103+R1144+R1147+R1156+R1176+R1190+R1348+R1373+R1441+R1453+R1505+R1533),2)</f>
        <v>923182925.15999997</v>
      </c>
      <c r="S754" s="36">
        <f>ROUND(SUM(S760+S764+S768+S811+S834+S865+S954+S979+S1089+S1103+S1144+S1147+S1156+S1176+S1190+S1348+S1373+S1441+S1453+S1505+S1533),2)</f>
        <v>1410265.31</v>
      </c>
    </row>
    <row r="755" spans="1:19" ht="15.75" hidden="1" x14ac:dyDescent="0.25">
      <c r="A755" s="127" t="s">
        <v>1199</v>
      </c>
      <c r="B755" s="128"/>
      <c r="C755" s="131"/>
      <c r="D755" s="16"/>
      <c r="E755" s="30"/>
      <c r="F755" s="37"/>
      <c r="G755" s="37"/>
      <c r="H755" s="37"/>
      <c r="I755" s="37"/>
      <c r="J755" s="37"/>
      <c r="K755" s="37"/>
      <c r="L755" s="9"/>
      <c r="M755" s="37"/>
      <c r="N755" s="38"/>
      <c r="O755" s="37"/>
      <c r="P755" s="37"/>
      <c r="Q755" s="37"/>
      <c r="R755" s="37"/>
      <c r="S755" s="37"/>
    </row>
    <row r="756" spans="1:19" hidden="1" x14ac:dyDescent="0.25">
      <c r="A756" s="67">
        <v>1</v>
      </c>
      <c r="B756" s="63" t="s">
        <v>22</v>
      </c>
      <c r="C756" s="111">
        <f>ROUND(SUM(D756+E756+F756+G756+H756+I756+J756+K756+M756+O756+P756+Q756+R756+S756),2)</f>
        <v>214430.67</v>
      </c>
      <c r="D756" s="29">
        <v>4472.12</v>
      </c>
      <c r="E756" s="30"/>
      <c r="F756" s="34">
        <v>209958.55</v>
      </c>
      <c r="G756" s="34"/>
      <c r="H756" s="34"/>
      <c r="I756" s="34"/>
      <c r="J756" s="34"/>
      <c r="K756" s="30"/>
      <c r="L756" s="31"/>
      <c r="M756" s="30"/>
      <c r="N756" s="30"/>
      <c r="O756" s="35"/>
      <c r="P756" s="30"/>
      <c r="Q756" s="30"/>
      <c r="R756" s="30"/>
      <c r="S756" s="30"/>
    </row>
    <row r="757" spans="1:19" hidden="1" x14ac:dyDescent="0.25">
      <c r="A757" s="67">
        <v>2</v>
      </c>
      <c r="B757" s="28" t="s">
        <v>24</v>
      </c>
      <c r="C757" s="111">
        <f>ROUND(SUM(D757+E757+F757+G757+H757+I757+J757+K757+M757+O757+P757+Q757+R757+S757),2)</f>
        <v>28559384.100000001</v>
      </c>
      <c r="D757" s="29">
        <f>ROUND((F757+G757+H757+I757+J757+K757+M757+O757+P757+Q757+R757+S757)*0.0214,2)</f>
        <v>598365.79</v>
      </c>
      <c r="E757" s="30"/>
      <c r="F757" s="30"/>
      <c r="G757" s="30"/>
      <c r="H757" s="30">
        <v>3621649.78</v>
      </c>
      <c r="I757" s="30">
        <v>887174.58</v>
      </c>
      <c r="J757" s="30">
        <v>1256933.51</v>
      </c>
      <c r="K757" s="30"/>
      <c r="L757" s="31"/>
      <c r="M757" s="30"/>
      <c r="N757" s="30"/>
      <c r="O757" s="32"/>
      <c r="P757" s="30"/>
      <c r="Q757" s="32"/>
      <c r="R757" s="30">
        <v>22195260.440000001</v>
      </c>
      <c r="S757" s="30"/>
    </row>
    <row r="758" spans="1:19" hidden="1" x14ac:dyDescent="0.25">
      <c r="A758" s="67">
        <v>3</v>
      </c>
      <c r="B758" s="28" t="s">
        <v>27</v>
      </c>
      <c r="C758" s="111">
        <f>ROUND(SUM(D758+E758+F758+G758+H758+I758+J758+K758+M758+O758+P758+Q758+R758+S758),2)</f>
        <v>20335644.219999999</v>
      </c>
      <c r="D758" s="29">
        <f>ROUND((F758+G758+H758+I758+J758+K758+M758+O758+P758+Q758+R758+S758)*0.0214,2)</f>
        <v>426065</v>
      </c>
      <c r="E758" s="30"/>
      <c r="F758" s="35"/>
      <c r="G758" s="30"/>
      <c r="H758" s="35">
        <v>2512758.87</v>
      </c>
      <c r="I758" s="35">
        <v>727707.6</v>
      </c>
      <c r="J758" s="35">
        <v>1225061.78</v>
      </c>
      <c r="K758" s="30"/>
      <c r="L758" s="31"/>
      <c r="M758" s="30"/>
      <c r="N758" s="30"/>
      <c r="O758" s="32"/>
      <c r="P758" s="30"/>
      <c r="Q758" s="32"/>
      <c r="R758" s="30">
        <v>15444050.970000001</v>
      </c>
      <c r="S758" s="30"/>
    </row>
    <row r="759" spans="1:19" hidden="1" x14ac:dyDescent="0.25">
      <c r="A759" s="67">
        <v>4</v>
      </c>
      <c r="B759" s="33" t="s">
        <v>28</v>
      </c>
      <c r="C759" s="111">
        <f>ROUND(SUM(D759+E759+F759+G759+H759+I759+J759+K759+M759+O759+P759+Q759+R759+S759),2)</f>
        <v>15182677.199999999</v>
      </c>
      <c r="D759" s="29">
        <f>ROUND((F759+G759+H759+I759+J759+K759+M759+O759+P759+Q759+R759+S759)*0.0214,2)</f>
        <v>318101.90999999997</v>
      </c>
      <c r="E759" s="30"/>
      <c r="F759" s="34"/>
      <c r="G759" s="30"/>
      <c r="H759" s="34"/>
      <c r="I759" s="34"/>
      <c r="J759" s="34"/>
      <c r="K759" s="30"/>
      <c r="L759" s="31"/>
      <c r="M759" s="30"/>
      <c r="N759" s="30"/>
      <c r="O759" s="32"/>
      <c r="P759" s="30"/>
      <c r="Q759" s="34"/>
      <c r="R759" s="30">
        <v>14864575.289999999</v>
      </c>
      <c r="S759" s="30"/>
    </row>
    <row r="760" spans="1:19" hidden="1" x14ac:dyDescent="0.25">
      <c r="A760" s="174" t="s">
        <v>1215</v>
      </c>
      <c r="B760" s="175"/>
      <c r="C760" s="66">
        <f>ROUND(SUM(D760+E760+F760+G760+H760+I760+J760+K760+M760+O760+P760+Q760+R760+S760),2)</f>
        <v>64292136.189999998</v>
      </c>
      <c r="D760" s="36">
        <f>ROUND(SUM(D756:D759),2)</f>
        <v>1347004.82</v>
      </c>
      <c r="E760" s="36">
        <f t="shared" ref="E760:S760" si="70">ROUND(SUM(E756:E759),2)</f>
        <v>0</v>
      </c>
      <c r="F760" s="36">
        <f t="shared" si="70"/>
        <v>209958.55</v>
      </c>
      <c r="G760" s="36">
        <f t="shared" si="70"/>
        <v>0</v>
      </c>
      <c r="H760" s="36">
        <f t="shared" si="70"/>
        <v>6134408.6500000004</v>
      </c>
      <c r="I760" s="36">
        <f t="shared" si="70"/>
        <v>1614882.18</v>
      </c>
      <c r="J760" s="36">
        <f t="shared" si="70"/>
        <v>2481995.29</v>
      </c>
      <c r="K760" s="36">
        <f t="shared" si="70"/>
        <v>0</v>
      </c>
      <c r="L760" s="36">
        <f t="shared" si="70"/>
        <v>0</v>
      </c>
      <c r="M760" s="36">
        <f t="shared" si="70"/>
        <v>0</v>
      </c>
      <c r="N760" s="36">
        <f t="shared" si="70"/>
        <v>0</v>
      </c>
      <c r="O760" s="36">
        <f t="shared" si="70"/>
        <v>0</v>
      </c>
      <c r="P760" s="36">
        <f t="shared" si="70"/>
        <v>0</v>
      </c>
      <c r="Q760" s="36">
        <f t="shared" si="70"/>
        <v>0</v>
      </c>
      <c r="R760" s="36">
        <f t="shared" si="70"/>
        <v>52503886.700000003</v>
      </c>
      <c r="S760" s="36">
        <f t="shared" si="70"/>
        <v>0</v>
      </c>
    </row>
    <row r="761" spans="1:19" ht="15.75" hidden="1" x14ac:dyDescent="0.25">
      <c r="A761" s="127" t="s">
        <v>1203</v>
      </c>
      <c r="B761" s="128"/>
      <c r="C761" s="131"/>
      <c r="D761" s="16"/>
      <c r="E761" s="30"/>
      <c r="F761" s="37"/>
      <c r="G761" s="37"/>
      <c r="H761" s="37"/>
      <c r="I761" s="37"/>
      <c r="J761" s="37"/>
      <c r="K761" s="37"/>
      <c r="L761" s="9"/>
      <c r="M761" s="37"/>
      <c r="N761" s="38"/>
      <c r="O761" s="37"/>
      <c r="P761" s="37"/>
      <c r="Q761" s="37"/>
      <c r="R761" s="37"/>
      <c r="S761" s="37"/>
    </row>
    <row r="762" spans="1:19" hidden="1" x14ac:dyDescent="0.25">
      <c r="A762" s="67">
        <v>5</v>
      </c>
      <c r="B762" s="63" t="s">
        <v>1169</v>
      </c>
      <c r="C762" s="111">
        <f>ROUND(SUM(D762+E762+F762+G762+H762+I762+J762+K762+M762+O762+P762+Q762+R762+S762),2)</f>
        <v>137822.71</v>
      </c>
      <c r="D762" s="29"/>
      <c r="E762" s="30">
        <v>137822.71</v>
      </c>
      <c r="F762" s="34"/>
      <c r="G762" s="34"/>
      <c r="H762" s="34"/>
      <c r="I762" s="34"/>
      <c r="J762" s="34"/>
      <c r="K762" s="30"/>
      <c r="L762" s="31"/>
      <c r="M762" s="30"/>
      <c r="N762" s="30"/>
      <c r="O762" s="35"/>
      <c r="P762" s="30"/>
      <c r="Q762" s="30"/>
      <c r="R762" s="30"/>
      <c r="S762" s="30"/>
    </row>
    <row r="763" spans="1:19" ht="24.75" hidden="1" customHeight="1" x14ac:dyDescent="0.25">
      <c r="A763" s="67">
        <v>6</v>
      </c>
      <c r="B763" s="28" t="s">
        <v>1170</v>
      </c>
      <c r="C763" s="111">
        <f>ROUND(SUM(D763+E763+F763+G763+H763+I763+J763+K763+M763+O763+P763+Q763+R763+S763),2)</f>
        <v>147022.53</v>
      </c>
      <c r="D763" s="29"/>
      <c r="E763" s="30">
        <v>147022.53</v>
      </c>
      <c r="F763" s="30"/>
      <c r="G763" s="30"/>
      <c r="H763" s="30"/>
      <c r="I763" s="30"/>
      <c r="J763" s="30"/>
      <c r="K763" s="30"/>
      <c r="L763" s="31"/>
      <c r="M763" s="30"/>
      <c r="N763" s="30"/>
      <c r="O763" s="35"/>
      <c r="P763" s="30"/>
      <c r="Q763" s="32"/>
      <c r="R763" s="30"/>
      <c r="S763" s="30"/>
    </row>
    <row r="764" spans="1:19" hidden="1" x14ac:dyDescent="0.25">
      <c r="A764" s="162" t="s">
        <v>1216</v>
      </c>
      <c r="B764" s="163"/>
      <c r="C764" s="66">
        <f>ROUND(SUM(D764+E764+F764+G764+H764+I764+J764+K764+M764+O764+P764+Q764+R764+S764),2)</f>
        <v>284845.24</v>
      </c>
      <c r="D764" s="36">
        <f>ROUND(SUM(D762:D763),2)</f>
        <v>0</v>
      </c>
      <c r="E764" s="36">
        <f>ROUND(SUM(E762:E763),2)</f>
        <v>284845.24</v>
      </c>
      <c r="F764" s="36">
        <f t="shared" ref="F764:S764" si="71">ROUND(SUM(F762:F763),2)</f>
        <v>0</v>
      </c>
      <c r="G764" s="36">
        <f t="shared" si="71"/>
        <v>0</v>
      </c>
      <c r="H764" s="36">
        <f t="shared" si="71"/>
        <v>0</v>
      </c>
      <c r="I764" s="36">
        <f t="shared" si="71"/>
        <v>0</v>
      </c>
      <c r="J764" s="36">
        <f t="shared" si="71"/>
        <v>0</v>
      </c>
      <c r="K764" s="36">
        <f t="shared" si="71"/>
        <v>0</v>
      </c>
      <c r="L764" s="36">
        <f t="shared" si="71"/>
        <v>0</v>
      </c>
      <c r="M764" s="36">
        <f t="shared" si="71"/>
        <v>0</v>
      </c>
      <c r="N764" s="36">
        <f t="shared" si="71"/>
        <v>0</v>
      </c>
      <c r="O764" s="36">
        <f t="shared" si="71"/>
        <v>0</v>
      </c>
      <c r="P764" s="36">
        <f t="shared" si="71"/>
        <v>0</v>
      </c>
      <c r="Q764" s="36">
        <f t="shared" si="71"/>
        <v>0</v>
      </c>
      <c r="R764" s="36">
        <f t="shared" si="71"/>
        <v>0</v>
      </c>
      <c r="S764" s="36">
        <f t="shared" si="71"/>
        <v>0</v>
      </c>
    </row>
    <row r="765" spans="1:19" ht="15.75" hidden="1" x14ac:dyDescent="0.25">
      <c r="A765" s="181" t="s">
        <v>1200</v>
      </c>
      <c r="B765" s="182"/>
      <c r="C765" s="183"/>
      <c r="D765" s="68"/>
      <c r="E765" s="30"/>
      <c r="F765" s="30"/>
      <c r="G765" s="30"/>
      <c r="H765" s="30"/>
      <c r="I765" s="30"/>
      <c r="J765" s="30"/>
      <c r="K765" s="30"/>
      <c r="L765" s="61"/>
      <c r="M765" s="30"/>
      <c r="N765" s="66"/>
      <c r="O765" s="30"/>
      <c r="P765" s="30"/>
      <c r="Q765" s="30"/>
      <c r="R765" s="30"/>
      <c r="S765" s="35"/>
    </row>
    <row r="766" spans="1:19" hidden="1" x14ac:dyDescent="0.25">
      <c r="A766" s="67">
        <v>7</v>
      </c>
      <c r="B766" s="28" t="s">
        <v>32</v>
      </c>
      <c r="C766" s="111">
        <f>ROUND(SUM(D766+E766+F766+G766+H766+I766+J766+K766+M766+O766+P766+Q766+R766+S766),2)</f>
        <v>2209651.12</v>
      </c>
      <c r="D766" s="29">
        <f t="shared" ref="D766:D767" si="72">ROUND((F766+G766+H766+I766+J766+K766+M766+O766+P766+Q766+R766+S766)*0.0214,2)</f>
        <v>46295.8</v>
      </c>
      <c r="E766" s="30"/>
      <c r="F766" s="34"/>
      <c r="G766" s="34">
        <v>2163355.3199999998</v>
      </c>
      <c r="H766" s="34"/>
      <c r="I766" s="34"/>
      <c r="J766" s="34"/>
      <c r="K766" s="30"/>
      <c r="L766" s="31"/>
      <c r="M766" s="30"/>
      <c r="N766" s="30"/>
      <c r="O766" s="35"/>
      <c r="P766" s="30"/>
      <c r="Q766" s="30"/>
      <c r="R766" s="30"/>
      <c r="S766" s="30"/>
    </row>
    <row r="767" spans="1:19" hidden="1" x14ac:dyDescent="0.25">
      <c r="A767" s="67">
        <v>8</v>
      </c>
      <c r="B767" s="28" t="s">
        <v>33</v>
      </c>
      <c r="C767" s="111">
        <f t="shared" ref="C767" si="73">ROUND(SUM(D767+E767+F767+G767+H767+I767+J767+K767+M767+O767+P767+Q767+R767+S767),2)</f>
        <v>4891248.17</v>
      </c>
      <c r="D767" s="29">
        <f t="shared" si="72"/>
        <v>102479.65</v>
      </c>
      <c r="E767" s="30"/>
      <c r="F767" s="34">
        <v>871250.88</v>
      </c>
      <c r="G767" s="34">
        <v>2768265.22</v>
      </c>
      <c r="H767" s="34"/>
      <c r="I767" s="34"/>
      <c r="J767" s="34">
        <v>1149252.42</v>
      </c>
      <c r="K767" s="30"/>
      <c r="L767" s="31"/>
      <c r="M767" s="30"/>
      <c r="N767" s="30"/>
      <c r="O767" s="35"/>
      <c r="P767" s="30"/>
      <c r="Q767" s="30"/>
      <c r="R767" s="30"/>
      <c r="S767" s="30"/>
    </row>
    <row r="768" spans="1:19" hidden="1" x14ac:dyDescent="0.25">
      <c r="A768" s="165" t="s">
        <v>1209</v>
      </c>
      <c r="B768" s="165"/>
      <c r="C768" s="66">
        <f>ROUND(SUM(D768+E768+F768+G768+H768+I768+J768+K768+M768+O768+P768+Q768+R768+S768),2)</f>
        <v>7100899.29</v>
      </c>
      <c r="D768" s="36">
        <f t="shared" ref="D768:M768" si="74">ROUND(SUM(D766:D767),2)</f>
        <v>148775.45000000001</v>
      </c>
      <c r="E768" s="36">
        <f t="shared" si="74"/>
        <v>0</v>
      </c>
      <c r="F768" s="36">
        <f t="shared" si="74"/>
        <v>871250.88</v>
      </c>
      <c r="G768" s="36">
        <f t="shared" si="74"/>
        <v>4931620.54</v>
      </c>
      <c r="H768" s="36">
        <f t="shared" si="74"/>
        <v>0</v>
      </c>
      <c r="I768" s="36">
        <f t="shared" si="74"/>
        <v>0</v>
      </c>
      <c r="J768" s="36">
        <f t="shared" si="74"/>
        <v>1149252.42</v>
      </c>
      <c r="K768" s="36">
        <f t="shared" si="74"/>
        <v>0</v>
      </c>
      <c r="L768" s="36">
        <f t="shared" si="74"/>
        <v>0</v>
      </c>
      <c r="M768" s="36">
        <f t="shared" si="74"/>
        <v>0</v>
      </c>
      <c r="N768" s="118" t="s">
        <v>19</v>
      </c>
      <c r="O768" s="36">
        <f>ROUND(SUM(O766:O767),2)</f>
        <v>0</v>
      </c>
      <c r="P768" s="36">
        <f>ROUND(SUM(P766:P767),2)</f>
        <v>0</v>
      </c>
      <c r="Q768" s="36">
        <f>ROUND(SUM(Q766:Q767),2)</f>
        <v>0</v>
      </c>
      <c r="R768" s="36">
        <f>ROUND(SUM(R766:R767),2)</f>
        <v>0</v>
      </c>
      <c r="S768" s="36">
        <f>ROUND(SUM(S766:S767),2)</f>
        <v>0</v>
      </c>
    </row>
    <row r="769" spans="1:19" ht="15.75" hidden="1" x14ac:dyDescent="0.25">
      <c r="A769" s="169" t="s">
        <v>42</v>
      </c>
      <c r="B769" s="166"/>
      <c r="C769" s="167"/>
      <c r="D769" s="48"/>
      <c r="E769" s="30"/>
      <c r="F769" s="30"/>
      <c r="G769" s="30"/>
      <c r="H769" s="30"/>
      <c r="I769" s="30"/>
      <c r="J769" s="30"/>
      <c r="K769" s="30"/>
      <c r="L769" s="61"/>
      <c r="M769" s="30"/>
      <c r="N769" s="66"/>
      <c r="O769" s="30"/>
      <c r="P769" s="30"/>
      <c r="Q769" s="30"/>
      <c r="R769" s="30"/>
      <c r="S769" s="35"/>
    </row>
    <row r="770" spans="1:19" hidden="1" x14ac:dyDescent="0.25">
      <c r="A770" s="67">
        <v>9</v>
      </c>
      <c r="B770" s="33" t="s">
        <v>43</v>
      </c>
      <c r="C770" s="111">
        <f t="shared" ref="C770:C811" si="75">ROUND(SUM(D770+E770+F770+G770+H770+I770+J770+K770+M770+O770+P770+Q770+R770+S770),2)</f>
        <v>11004492.92</v>
      </c>
      <c r="D770" s="29">
        <f>ROUND((F770+G770+H770+I770+J770+K770+M770+O770+P770+Q770+R770+S770)*0.0214,2)</f>
        <v>230562.12</v>
      </c>
      <c r="E770" s="30"/>
      <c r="F770" s="30"/>
      <c r="G770" s="30"/>
      <c r="H770" s="30">
        <v>3741976.81</v>
      </c>
      <c r="I770" s="30">
        <v>1759808.93</v>
      </c>
      <c r="J770" s="30">
        <v>2127624.7400000002</v>
      </c>
      <c r="K770" s="30"/>
      <c r="L770" s="31"/>
      <c r="M770" s="30"/>
      <c r="N770" s="30"/>
      <c r="O770" s="32"/>
      <c r="P770" s="30">
        <v>3144520.32</v>
      </c>
      <c r="Q770" s="30"/>
      <c r="R770" s="30"/>
      <c r="S770" s="30"/>
    </row>
    <row r="771" spans="1:19" hidden="1" x14ac:dyDescent="0.25">
      <c r="A771" s="67">
        <v>10</v>
      </c>
      <c r="B771" s="33" t="s">
        <v>44</v>
      </c>
      <c r="C771" s="111">
        <f t="shared" si="75"/>
        <v>17295613.48</v>
      </c>
      <c r="D771" s="29">
        <f>ROUND((F771+G771+H771+I771+J771+K771+M771+O771+P771+Q771+R771+S771)*0.0214,2)</f>
        <v>362371.38</v>
      </c>
      <c r="E771" s="30"/>
      <c r="F771" s="30"/>
      <c r="G771" s="34">
        <v>6360227.1699999999</v>
      </c>
      <c r="H771" s="30">
        <v>3672195.18</v>
      </c>
      <c r="I771" s="30">
        <v>1726991.42</v>
      </c>
      <c r="J771" s="30">
        <v>2087948.08</v>
      </c>
      <c r="K771" s="30"/>
      <c r="L771" s="31"/>
      <c r="M771" s="30"/>
      <c r="N771" s="30"/>
      <c r="O771" s="35"/>
      <c r="P771" s="30">
        <v>3085880.25</v>
      </c>
      <c r="Q771" s="35"/>
      <c r="R771" s="30"/>
      <c r="S771" s="30"/>
    </row>
    <row r="772" spans="1:19" hidden="1" x14ac:dyDescent="0.25">
      <c r="A772" s="67">
        <v>11</v>
      </c>
      <c r="B772" s="33" t="s">
        <v>45</v>
      </c>
      <c r="C772" s="111">
        <f t="shared" si="75"/>
        <v>17715382</v>
      </c>
      <c r="D772" s="29">
        <f>ROUND((F772+G772+H772+I772+J772+K772+M772+O772+P772+Q772+R772+S772)*0.0214,2)</f>
        <v>371166.22</v>
      </c>
      <c r="E772" s="30"/>
      <c r="F772" s="30"/>
      <c r="G772" s="34">
        <v>6435108.7599999998</v>
      </c>
      <c r="H772" s="30">
        <v>3715429.45</v>
      </c>
      <c r="I772" s="30">
        <v>1747324.01</v>
      </c>
      <c r="J772" s="30">
        <v>2324141.96</v>
      </c>
      <c r="K772" s="30"/>
      <c r="L772" s="31"/>
      <c r="M772" s="30"/>
      <c r="N772" s="30"/>
      <c r="O772" s="35"/>
      <c r="P772" s="30">
        <v>3122211.6</v>
      </c>
      <c r="Q772" s="35"/>
      <c r="R772" s="30"/>
      <c r="S772" s="30"/>
    </row>
    <row r="773" spans="1:19" hidden="1" x14ac:dyDescent="0.25">
      <c r="A773" s="67">
        <v>12</v>
      </c>
      <c r="B773" s="33" t="s">
        <v>46</v>
      </c>
      <c r="C773" s="111">
        <f t="shared" si="75"/>
        <v>12617992.960000001</v>
      </c>
      <c r="D773" s="29">
        <f>ROUND((F773+G773+H773+I773+J773+K773+M773+O773+P773+Q773+R773+S773)*0.0214,2)</f>
        <v>264367.58</v>
      </c>
      <c r="E773" s="30"/>
      <c r="F773" s="30"/>
      <c r="G773" s="34"/>
      <c r="H773" s="30"/>
      <c r="I773" s="30"/>
      <c r="J773" s="30"/>
      <c r="K773" s="30"/>
      <c r="L773" s="31"/>
      <c r="M773" s="30"/>
      <c r="N773" s="30"/>
      <c r="O773" s="35"/>
      <c r="P773" s="30"/>
      <c r="Q773" s="35"/>
      <c r="R773" s="30">
        <v>12353625.380000001</v>
      </c>
      <c r="S773" s="30"/>
    </row>
    <row r="774" spans="1:19" hidden="1" x14ac:dyDescent="0.25">
      <c r="A774" s="67">
        <v>13</v>
      </c>
      <c r="B774" s="28" t="s">
        <v>48</v>
      </c>
      <c r="C774" s="23">
        <f>ROUND(SUM(D774+E774+F774+G774+H774+I774+J774+K774+M774+O774+P774+Q774+R774+S774),2)</f>
        <v>3882845.15</v>
      </c>
      <c r="D774" s="29">
        <f>ROUND((F774+G774+H774+I774+J774+K774+M774+O774+P774+Q774+R774+S774)*0.0214,2)</f>
        <v>81351.95</v>
      </c>
      <c r="E774" s="25"/>
      <c r="F774" s="30"/>
      <c r="G774" s="30"/>
      <c r="H774" s="30">
        <v>1779819.6</v>
      </c>
      <c r="I774" s="30">
        <v>591465</v>
      </c>
      <c r="J774" s="30">
        <v>1430208.6</v>
      </c>
      <c r="K774" s="30"/>
      <c r="L774" s="31"/>
      <c r="M774" s="30"/>
      <c r="N774" s="30"/>
      <c r="O774" s="32"/>
      <c r="P774" s="30"/>
      <c r="Q774" s="32"/>
      <c r="R774" s="30"/>
      <c r="S774" s="30"/>
    </row>
    <row r="775" spans="1:19" hidden="1" x14ac:dyDescent="0.25">
      <c r="A775" s="67">
        <v>14</v>
      </c>
      <c r="B775" s="63" t="s">
        <v>800</v>
      </c>
      <c r="C775" s="111">
        <f t="shared" si="75"/>
        <v>129068.13</v>
      </c>
      <c r="D775" s="29"/>
      <c r="E775" s="30">
        <v>129068.13</v>
      </c>
      <c r="F775" s="32"/>
      <c r="G775" s="34"/>
      <c r="H775" s="32"/>
      <c r="I775" s="32"/>
      <c r="J775" s="32"/>
      <c r="K775" s="30"/>
      <c r="L775" s="31"/>
      <c r="M775" s="30"/>
      <c r="N775" s="30"/>
      <c r="O775" s="35"/>
      <c r="P775" s="30"/>
      <c r="Q775" s="35"/>
      <c r="R775" s="30"/>
      <c r="S775" s="30"/>
    </row>
    <row r="776" spans="1:19" hidden="1" x14ac:dyDescent="0.25">
      <c r="A776" s="67">
        <v>15</v>
      </c>
      <c r="B776" s="33" t="s">
        <v>801</v>
      </c>
      <c r="C776" s="111">
        <f t="shared" si="75"/>
        <v>322265.61</v>
      </c>
      <c r="D776" s="29"/>
      <c r="E776" s="30">
        <v>322265.61</v>
      </c>
      <c r="F776" s="30"/>
      <c r="G776" s="30"/>
      <c r="H776" s="30"/>
      <c r="I776" s="30"/>
      <c r="J776" s="30"/>
      <c r="K776" s="34"/>
      <c r="L776" s="31"/>
      <c r="M776" s="30"/>
      <c r="N776" s="30"/>
      <c r="O776" s="35"/>
      <c r="P776" s="30"/>
      <c r="Q776" s="30"/>
      <c r="R776" s="30"/>
      <c r="S776" s="30"/>
    </row>
    <row r="777" spans="1:19" hidden="1" x14ac:dyDescent="0.25">
      <c r="A777" s="67">
        <v>16</v>
      </c>
      <c r="B777" s="28" t="s">
        <v>49</v>
      </c>
      <c r="C777" s="23">
        <f>ROUND(SUM(D777+E777+F777+G777+H777+I777+J777+K777+M777+O777+P777+Q777+R777+S777),2)</f>
        <v>1701008.29</v>
      </c>
      <c r="D777" s="29">
        <f>ROUND((F777+G777+H777+I777+J777+K777+M777+O777+P777+Q777+R777+S777)*0.0214,2)</f>
        <v>35638.9</v>
      </c>
      <c r="E777" s="25"/>
      <c r="F777" s="30"/>
      <c r="G777" s="30">
        <v>1665369.3899999997</v>
      </c>
      <c r="H777" s="30"/>
      <c r="I777" s="30"/>
      <c r="J777" s="30"/>
      <c r="K777" s="30"/>
      <c r="L777" s="31"/>
      <c r="M777" s="30"/>
      <c r="N777" s="30"/>
      <c r="O777" s="32"/>
      <c r="P777" s="30"/>
      <c r="Q777" s="32"/>
      <c r="R777" s="30"/>
      <c r="S777" s="30"/>
    </row>
    <row r="778" spans="1:19" hidden="1" x14ac:dyDescent="0.25">
      <c r="A778" s="67">
        <v>17</v>
      </c>
      <c r="B778" s="33" t="s">
        <v>50</v>
      </c>
      <c r="C778" s="111">
        <f t="shared" si="75"/>
        <v>20779326.75</v>
      </c>
      <c r="D778" s="29">
        <f t="shared" ref="D778:D784" si="76">ROUND((F778+G778+H778+I778+J778+K778+M778+O778+P778+Q778+R778+S778)*0.0214,2)</f>
        <v>435360.87</v>
      </c>
      <c r="E778" s="30"/>
      <c r="F778" s="30">
        <v>1996868.44</v>
      </c>
      <c r="G778" s="34">
        <v>6310593.7000000002</v>
      </c>
      <c r="H778" s="30"/>
      <c r="I778" s="30"/>
      <c r="J778" s="30"/>
      <c r="K778" s="30"/>
      <c r="L778" s="31"/>
      <c r="M778" s="30"/>
      <c r="N778" s="30"/>
      <c r="O778" s="35"/>
      <c r="P778" s="30"/>
      <c r="Q778" s="30"/>
      <c r="R778" s="30">
        <v>12036503.739</v>
      </c>
      <c r="S778" s="30"/>
    </row>
    <row r="779" spans="1:19" hidden="1" x14ac:dyDescent="0.25">
      <c r="A779" s="67">
        <v>18</v>
      </c>
      <c r="B779" s="33" t="s">
        <v>51</v>
      </c>
      <c r="C779" s="111">
        <f t="shared" si="75"/>
        <v>22461237.609999999</v>
      </c>
      <c r="D779" s="29">
        <f t="shared" si="76"/>
        <v>470599.65</v>
      </c>
      <c r="E779" s="30"/>
      <c r="F779" s="30">
        <v>1772080.46</v>
      </c>
      <c r="G779" s="34"/>
      <c r="H779" s="30"/>
      <c r="I779" s="30"/>
      <c r="J779" s="30"/>
      <c r="K779" s="30"/>
      <c r="L779" s="31"/>
      <c r="M779" s="30"/>
      <c r="N779" s="30" t="s">
        <v>56</v>
      </c>
      <c r="O779" s="35">
        <v>8090464.9800000004</v>
      </c>
      <c r="P779" s="30"/>
      <c r="Q779" s="30"/>
      <c r="R779" s="30">
        <v>12128092.52</v>
      </c>
      <c r="S779" s="30"/>
    </row>
    <row r="780" spans="1:19" hidden="1" x14ac:dyDescent="0.25">
      <c r="A780" s="67">
        <v>19</v>
      </c>
      <c r="B780" s="33" t="s">
        <v>52</v>
      </c>
      <c r="C780" s="111">
        <f t="shared" si="75"/>
        <v>12782493.890000001</v>
      </c>
      <c r="D780" s="29">
        <f t="shared" si="76"/>
        <v>267814.15000000002</v>
      </c>
      <c r="E780" s="30"/>
      <c r="F780" s="30">
        <v>1999450.94</v>
      </c>
      <c r="G780" s="34"/>
      <c r="H780" s="30"/>
      <c r="I780" s="30"/>
      <c r="J780" s="30"/>
      <c r="K780" s="30"/>
      <c r="L780" s="31"/>
      <c r="M780" s="30"/>
      <c r="N780" s="30" t="s">
        <v>56</v>
      </c>
      <c r="O780" s="35">
        <v>10515228.799999999</v>
      </c>
      <c r="P780" s="30"/>
      <c r="Q780" s="30"/>
      <c r="R780" s="30"/>
      <c r="S780" s="30"/>
    </row>
    <row r="781" spans="1:19" hidden="1" x14ac:dyDescent="0.25">
      <c r="A781" s="67">
        <v>20</v>
      </c>
      <c r="B781" s="33" t="s">
        <v>53</v>
      </c>
      <c r="C781" s="111">
        <f t="shared" si="75"/>
        <v>10874435.99</v>
      </c>
      <c r="D781" s="29">
        <f t="shared" si="76"/>
        <v>227837.21</v>
      </c>
      <c r="E781" s="30"/>
      <c r="F781" s="32">
        <v>1415513.57</v>
      </c>
      <c r="G781" s="30"/>
      <c r="H781" s="30"/>
      <c r="I781" s="30"/>
      <c r="J781" s="30"/>
      <c r="K781" s="30"/>
      <c r="L781" s="31"/>
      <c r="M781" s="30"/>
      <c r="N781" s="40" t="s">
        <v>56</v>
      </c>
      <c r="O781" s="41">
        <v>3567011.88</v>
      </c>
      <c r="P781" s="30"/>
      <c r="Q781" s="32">
        <v>5664073.3300000001</v>
      </c>
      <c r="R781" s="30"/>
      <c r="S781" s="30"/>
    </row>
    <row r="782" spans="1:19" hidden="1" x14ac:dyDescent="0.25">
      <c r="A782" s="67">
        <v>21</v>
      </c>
      <c r="B782" s="33" t="s">
        <v>54</v>
      </c>
      <c r="C782" s="111">
        <f t="shared" si="75"/>
        <v>24831137.289999999</v>
      </c>
      <c r="D782" s="29">
        <f t="shared" si="76"/>
        <v>520252.93</v>
      </c>
      <c r="E782" s="30"/>
      <c r="F782" s="35">
        <v>2200344.9500000002</v>
      </c>
      <c r="G782" s="35"/>
      <c r="H782" s="35"/>
      <c r="I782" s="35"/>
      <c r="J782" s="35"/>
      <c r="K782" s="30"/>
      <c r="L782" s="31"/>
      <c r="M782" s="30"/>
      <c r="N782" s="40" t="s">
        <v>56</v>
      </c>
      <c r="O782" s="35">
        <v>8847542.4000000004</v>
      </c>
      <c r="P782" s="30"/>
      <c r="Q782" s="34"/>
      <c r="R782" s="30">
        <v>13262997.01</v>
      </c>
      <c r="S782" s="30"/>
    </row>
    <row r="783" spans="1:19" hidden="1" x14ac:dyDescent="0.25">
      <c r="A783" s="67">
        <v>22</v>
      </c>
      <c r="B783" s="33" t="s">
        <v>57</v>
      </c>
      <c r="C783" s="111">
        <f t="shared" si="75"/>
        <v>27149381.359999999</v>
      </c>
      <c r="D783" s="29">
        <f t="shared" si="76"/>
        <v>568823.93000000005</v>
      </c>
      <c r="E783" s="30"/>
      <c r="F783" s="30">
        <v>2013984.97</v>
      </c>
      <c r="G783" s="35"/>
      <c r="H783" s="30">
        <v>4619979.18</v>
      </c>
      <c r="I783" s="30">
        <v>2209320.52</v>
      </c>
      <c r="J783" s="30">
        <v>2642278</v>
      </c>
      <c r="K783" s="30"/>
      <c r="L783" s="31"/>
      <c r="M783" s="30"/>
      <c r="N783" s="30"/>
      <c r="O783" s="30"/>
      <c r="P783" s="30">
        <v>2955317.89</v>
      </c>
      <c r="Q783" s="32"/>
      <c r="R783" s="30">
        <v>12139676.874</v>
      </c>
      <c r="S783" s="30"/>
    </row>
    <row r="784" spans="1:19" hidden="1" x14ac:dyDescent="0.25">
      <c r="A784" s="67">
        <v>23</v>
      </c>
      <c r="B784" s="33" t="s">
        <v>58</v>
      </c>
      <c r="C784" s="111">
        <f t="shared" si="75"/>
        <v>9764909.0199999996</v>
      </c>
      <c r="D784" s="29">
        <f t="shared" si="76"/>
        <v>204590.81</v>
      </c>
      <c r="E784" s="30"/>
      <c r="F784" s="34">
        <v>2165751.54</v>
      </c>
      <c r="G784" s="32">
        <v>2101887.6</v>
      </c>
      <c r="H784" s="34">
        <v>1123551.6000000001</v>
      </c>
      <c r="I784" s="34">
        <v>350300.4</v>
      </c>
      <c r="J784" s="34">
        <v>640807.19999999995</v>
      </c>
      <c r="K784" s="30"/>
      <c r="L784" s="31"/>
      <c r="M784" s="30"/>
      <c r="N784" s="30"/>
      <c r="O784" s="30"/>
      <c r="P784" s="30">
        <v>3178019.87</v>
      </c>
      <c r="Q784" s="30"/>
      <c r="R784" s="30"/>
      <c r="S784" s="30"/>
    </row>
    <row r="785" spans="1:19" hidden="1" x14ac:dyDescent="0.25">
      <c r="A785" s="67">
        <v>24</v>
      </c>
      <c r="B785" s="33" t="s">
        <v>802</v>
      </c>
      <c r="C785" s="111">
        <f t="shared" si="75"/>
        <v>772681.72</v>
      </c>
      <c r="D785" s="29"/>
      <c r="E785" s="30">
        <v>772681.72</v>
      </c>
      <c r="F785" s="35"/>
      <c r="G785" s="35"/>
      <c r="H785" s="35"/>
      <c r="I785" s="35"/>
      <c r="J785" s="35"/>
      <c r="K785" s="30"/>
      <c r="L785" s="31"/>
      <c r="M785" s="30"/>
      <c r="N785" s="30"/>
      <c r="O785" s="32"/>
      <c r="P785" s="35"/>
      <c r="Q785" s="30"/>
      <c r="R785" s="30"/>
      <c r="S785" s="30"/>
    </row>
    <row r="786" spans="1:19" hidden="1" x14ac:dyDescent="0.25">
      <c r="A786" s="67">
        <v>25</v>
      </c>
      <c r="B786" s="33" t="s">
        <v>803</v>
      </c>
      <c r="C786" s="111">
        <f t="shared" si="75"/>
        <v>779975.95</v>
      </c>
      <c r="D786" s="29"/>
      <c r="E786" s="30">
        <v>779975.95</v>
      </c>
      <c r="F786" s="32"/>
      <c r="G786" s="30"/>
      <c r="H786" s="35"/>
      <c r="I786" s="35"/>
      <c r="J786" s="35"/>
      <c r="K786" s="30"/>
      <c r="L786" s="31"/>
      <c r="M786" s="30"/>
      <c r="N786" s="30"/>
      <c r="O786" s="34"/>
      <c r="P786" s="30"/>
      <c r="Q786" s="34"/>
      <c r="R786" s="30"/>
      <c r="S786" s="30"/>
    </row>
    <row r="787" spans="1:19" hidden="1" x14ac:dyDescent="0.25">
      <c r="A787" s="67">
        <v>26</v>
      </c>
      <c r="B787" s="33" t="s">
        <v>804</v>
      </c>
      <c r="C787" s="111">
        <f t="shared" si="75"/>
        <v>711559.67</v>
      </c>
      <c r="D787" s="29"/>
      <c r="E787" s="30">
        <v>711559.67</v>
      </c>
      <c r="F787" s="35"/>
      <c r="G787" s="35"/>
      <c r="H787" s="34"/>
      <c r="I787" s="34"/>
      <c r="J787" s="34"/>
      <c r="K787" s="30"/>
      <c r="L787" s="31"/>
      <c r="M787" s="30"/>
      <c r="N787" s="30"/>
      <c r="O787" s="35"/>
      <c r="P787" s="30"/>
      <c r="Q787" s="32"/>
      <c r="R787" s="30"/>
      <c r="S787" s="30"/>
    </row>
    <row r="788" spans="1:19" hidden="1" x14ac:dyDescent="0.25">
      <c r="A788" s="67">
        <v>27</v>
      </c>
      <c r="B788" s="33" t="s">
        <v>805</v>
      </c>
      <c r="C788" s="111">
        <f t="shared" si="75"/>
        <v>1104563.6399999999</v>
      </c>
      <c r="D788" s="29"/>
      <c r="E788" s="30">
        <v>1104563.6399999999</v>
      </c>
      <c r="F788" s="34"/>
      <c r="G788" s="30"/>
      <c r="H788" s="30"/>
      <c r="I788" s="30"/>
      <c r="J788" s="30"/>
      <c r="K788" s="30"/>
      <c r="L788" s="31"/>
      <c r="M788" s="30"/>
      <c r="N788" s="30"/>
      <c r="O788" s="35"/>
      <c r="P788" s="30"/>
      <c r="Q788" s="35"/>
      <c r="R788" s="30"/>
      <c r="S788" s="30"/>
    </row>
    <row r="789" spans="1:19" hidden="1" x14ac:dyDescent="0.25">
      <c r="A789" s="67">
        <v>28</v>
      </c>
      <c r="B789" s="28" t="s">
        <v>806</v>
      </c>
      <c r="C789" s="111">
        <f t="shared" si="75"/>
        <v>1168122.75</v>
      </c>
      <c r="D789" s="29"/>
      <c r="E789" s="30">
        <v>1168122.75</v>
      </c>
      <c r="F789" s="30"/>
      <c r="G789" s="30"/>
      <c r="H789" s="30"/>
      <c r="I789" s="30"/>
      <c r="J789" s="30"/>
      <c r="K789" s="30"/>
      <c r="L789" s="31"/>
      <c r="M789" s="30"/>
      <c r="N789" s="30"/>
      <c r="O789" s="34"/>
      <c r="P789" s="30"/>
      <c r="Q789" s="32"/>
      <c r="R789" s="30"/>
      <c r="S789" s="30"/>
    </row>
    <row r="790" spans="1:19" hidden="1" x14ac:dyDescent="0.25">
      <c r="A790" s="67">
        <v>29</v>
      </c>
      <c r="B790" s="28" t="s">
        <v>807</v>
      </c>
      <c r="C790" s="111">
        <f t="shared" si="75"/>
        <v>413608.18</v>
      </c>
      <c r="D790" s="29"/>
      <c r="E790" s="30">
        <v>413608.18</v>
      </c>
      <c r="F790" s="35"/>
      <c r="G790" s="35"/>
      <c r="H790" s="30"/>
      <c r="I790" s="30"/>
      <c r="J790" s="30"/>
      <c r="K790" s="30"/>
      <c r="L790" s="31"/>
      <c r="M790" s="30"/>
      <c r="N790" s="30"/>
      <c r="O790" s="34"/>
      <c r="P790" s="30"/>
      <c r="Q790" s="34"/>
      <c r="R790" s="30"/>
      <c r="S790" s="30"/>
    </row>
    <row r="791" spans="1:19" hidden="1" x14ac:dyDescent="0.25">
      <c r="A791" s="67">
        <v>30</v>
      </c>
      <c r="B791" s="33" t="s">
        <v>808</v>
      </c>
      <c r="C791" s="111">
        <f t="shared" si="75"/>
        <v>1325573.93</v>
      </c>
      <c r="D791" s="29"/>
      <c r="E791" s="30">
        <v>1325573.93</v>
      </c>
      <c r="F791" s="30"/>
      <c r="G791" s="30"/>
      <c r="H791" s="30"/>
      <c r="I791" s="30"/>
      <c r="J791" s="30"/>
      <c r="K791" s="30"/>
      <c r="L791" s="31"/>
      <c r="M791" s="30"/>
      <c r="N791" s="30"/>
      <c r="O791" s="34"/>
      <c r="P791" s="30"/>
      <c r="Q791" s="34"/>
      <c r="R791" s="30"/>
      <c r="S791" s="30"/>
    </row>
    <row r="792" spans="1:19" hidden="1" x14ac:dyDescent="0.25">
      <c r="A792" s="67">
        <v>31</v>
      </c>
      <c r="B792" s="33" t="s">
        <v>809</v>
      </c>
      <c r="C792" s="111">
        <f t="shared" si="75"/>
        <v>280081.91999999998</v>
      </c>
      <c r="D792" s="29"/>
      <c r="E792" s="30">
        <v>280081.91999999998</v>
      </c>
      <c r="F792" s="30"/>
      <c r="G792" s="30"/>
      <c r="H792" s="30"/>
      <c r="I792" s="30"/>
      <c r="J792" s="30"/>
      <c r="K792" s="30"/>
      <c r="L792" s="31"/>
      <c r="M792" s="30"/>
      <c r="N792" s="30"/>
      <c r="O792" s="34"/>
      <c r="P792" s="30"/>
      <c r="Q792" s="34"/>
      <c r="R792" s="30"/>
      <c r="S792" s="30"/>
    </row>
    <row r="793" spans="1:19" hidden="1" x14ac:dyDescent="0.25">
      <c r="A793" s="67">
        <v>32</v>
      </c>
      <c r="B793" s="33" t="s">
        <v>810</v>
      </c>
      <c r="C793" s="111">
        <f t="shared" si="75"/>
        <v>176071.82</v>
      </c>
      <c r="D793" s="29"/>
      <c r="E793" s="30">
        <v>176071.82</v>
      </c>
      <c r="F793" s="30"/>
      <c r="G793" s="34"/>
      <c r="H793" s="30"/>
      <c r="I793" s="30"/>
      <c r="J793" s="30"/>
      <c r="K793" s="35"/>
      <c r="L793" s="31"/>
      <c r="M793" s="30"/>
      <c r="N793" s="30"/>
      <c r="O793" s="34"/>
      <c r="P793" s="30"/>
      <c r="Q793" s="30"/>
      <c r="R793" s="30"/>
      <c r="S793" s="30"/>
    </row>
    <row r="794" spans="1:19" hidden="1" x14ac:dyDescent="0.25">
      <c r="A794" s="67">
        <v>33</v>
      </c>
      <c r="B794" s="33" t="s">
        <v>811</v>
      </c>
      <c r="C794" s="111">
        <f t="shared" si="75"/>
        <v>548284.06999999995</v>
      </c>
      <c r="D794" s="29"/>
      <c r="E794" s="30">
        <v>548284.06999999995</v>
      </c>
      <c r="F794" s="30"/>
      <c r="G794" s="34"/>
      <c r="H794" s="30"/>
      <c r="I794" s="30"/>
      <c r="J794" s="30"/>
      <c r="K794" s="30"/>
      <c r="L794" s="31"/>
      <c r="M794" s="30"/>
      <c r="N794" s="30"/>
      <c r="O794" s="30"/>
      <c r="P794" s="35"/>
      <c r="Q794" s="30"/>
      <c r="R794" s="30"/>
      <c r="S794" s="30"/>
    </row>
    <row r="795" spans="1:19" hidden="1" x14ac:dyDescent="0.25">
      <c r="A795" s="67">
        <v>34</v>
      </c>
      <c r="B795" s="28" t="s">
        <v>812</v>
      </c>
      <c r="C795" s="111">
        <f t="shared" si="75"/>
        <v>572223.63</v>
      </c>
      <c r="D795" s="29"/>
      <c r="E795" s="30">
        <v>572223.63</v>
      </c>
      <c r="F795" s="35"/>
      <c r="G795" s="30"/>
      <c r="H795" s="30"/>
      <c r="I795" s="30"/>
      <c r="J795" s="30"/>
      <c r="K795" s="30"/>
      <c r="L795" s="31"/>
      <c r="M795" s="30"/>
      <c r="N795" s="30"/>
      <c r="O795" s="34"/>
      <c r="P795" s="30"/>
      <c r="Q795" s="30"/>
      <c r="R795" s="30"/>
      <c r="S795" s="30"/>
    </row>
    <row r="796" spans="1:19" hidden="1" x14ac:dyDescent="0.25">
      <c r="A796" s="67">
        <v>35</v>
      </c>
      <c r="B796" s="33" t="s">
        <v>63</v>
      </c>
      <c r="C796" s="111">
        <f t="shared" si="75"/>
        <v>29802370.940000001</v>
      </c>
      <c r="D796" s="29">
        <f t="shared" ref="D796:D801" si="77">ROUND((F796+G796+H796+I796+J796+K796+M796+O796+P796+Q796+R796+S796)*0.0214,2)</f>
        <v>624408.4</v>
      </c>
      <c r="E796" s="30"/>
      <c r="F796" s="35">
        <v>2189594.56</v>
      </c>
      <c r="G796" s="30">
        <v>6555855.5999999996</v>
      </c>
      <c r="H796" s="30"/>
      <c r="I796" s="30"/>
      <c r="J796" s="30"/>
      <c r="K796" s="30"/>
      <c r="L796" s="31"/>
      <c r="M796" s="30"/>
      <c r="N796" s="30" t="s">
        <v>56</v>
      </c>
      <c r="O796" s="34">
        <v>8234315.3399999999</v>
      </c>
      <c r="P796" s="30">
        <v>0</v>
      </c>
      <c r="Q796" s="34"/>
      <c r="R796" s="30">
        <v>12198197.039999999</v>
      </c>
      <c r="S796" s="30"/>
    </row>
    <row r="797" spans="1:19" hidden="1" x14ac:dyDescent="0.25">
      <c r="A797" s="67">
        <v>36</v>
      </c>
      <c r="B797" s="33" t="s">
        <v>64</v>
      </c>
      <c r="C797" s="111">
        <f t="shared" si="75"/>
        <v>9000811.8300000001</v>
      </c>
      <c r="D797" s="29">
        <f t="shared" si="77"/>
        <v>188581.72</v>
      </c>
      <c r="E797" s="30"/>
      <c r="F797" s="35"/>
      <c r="G797" s="30"/>
      <c r="H797" s="30"/>
      <c r="I797" s="30"/>
      <c r="J797" s="30"/>
      <c r="K797" s="30"/>
      <c r="L797" s="31"/>
      <c r="M797" s="30"/>
      <c r="N797" s="30" t="s">
        <v>56</v>
      </c>
      <c r="O797" s="34">
        <v>3526217.89</v>
      </c>
      <c r="P797" s="30"/>
      <c r="Q797" s="30"/>
      <c r="R797" s="30">
        <v>5286012.22</v>
      </c>
      <c r="S797" s="30"/>
    </row>
    <row r="798" spans="1:19" hidden="1" x14ac:dyDescent="0.25">
      <c r="A798" s="67">
        <v>37</v>
      </c>
      <c r="B798" s="33" t="s">
        <v>65</v>
      </c>
      <c r="C798" s="111">
        <f t="shared" si="75"/>
        <v>32544352.84</v>
      </c>
      <c r="D798" s="29">
        <f t="shared" si="77"/>
        <v>681857.4</v>
      </c>
      <c r="E798" s="30"/>
      <c r="F798" s="30">
        <v>2022813.5</v>
      </c>
      <c r="G798" s="35"/>
      <c r="H798" s="30">
        <v>4640231.37</v>
      </c>
      <c r="I798" s="30">
        <v>2219005.3199999998</v>
      </c>
      <c r="J798" s="30">
        <v>2653860.71</v>
      </c>
      <c r="K798" s="30"/>
      <c r="L798" s="31"/>
      <c r="M798" s="30"/>
      <c r="N798" s="30" t="s">
        <v>56</v>
      </c>
      <c r="O798" s="34">
        <v>8133692.0499999998</v>
      </c>
      <c r="P798" s="35"/>
      <c r="Q798" s="30"/>
      <c r="R798" s="30">
        <v>12192892.49</v>
      </c>
      <c r="S798" s="30"/>
    </row>
    <row r="799" spans="1:19" hidden="1" x14ac:dyDescent="0.25">
      <c r="A799" s="67">
        <v>38</v>
      </c>
      <c r="B799" s="33" t="s">
        <v>66</v>
      </c>
      <c r="C799" s="111">
        <f t="shared" si="75"/>
        <v>22790398.300000001</v>
      </c>
      <c r="D799" s="29">
        <f t="shared" si="77"/>
        <v>477496.11</v>
      </c>
      <c r="E799" s="30"/>
      <c r="F799" s="30">
        <v>2019510.31</v>
      </c>
      <c r="G799" s="30"/>
      <c r="H799" s="30"/>
      <c r="I799" s="30"/>
      <c r="J799" s="30"/>
      <c r="K799" s="30"/>
      <c r="L799" s="31"/>
      <c r="M799" s="30"/>
      <c r="N799" s="30" t="s">
        <v>56</v>
      </c>
      <c r="O799" s="34">
        <v>8120409.9919999996</v>
      </c>
      <c r="P799" s="35"/>
      <c r="Q799" s="30"/>
      <c r="R799" s="30">
        <v>12172981.890000001</v>
      </c>
      <c r="S799" s="30"/>
    </row>
    <row r="800" spans="1:19" hidden="1" x14ac:dyDescent="0.25">
      <c r="A800" s="67">
        <v>39</v>
      </c>
      <c r="B800" s="33" t="s">
        <v>67</v>
      </c>
      <c r="C800" s="111">
        <f t="shared" si="75"/>
        <v>23604421.460000001</v>
      </c>
      <c r="D800" s="29">
        <f t="shared" si="77"/>
        <v>494551.22</v>
      </c>
      <c r="E800" s="30"/>
      <c r="F800" s="34">
        <v>2192657.52</v>
      </c>
      <c r="G800" s="30">
        <v>6004015.2000000002</v>
      </c>
      <c r="H800" s="35">
        <v>2254108.7999999998</v>
      </c>
      <c r="I800" s="35">
        <v>870108</v>
      </c>
      <c r="J800" s="35">
        <v>2147282.4</v>
      </c>
      <c r="K800" s="30"/>
      <c r="L800" s="31"/>
      <c r="M800" s="30"/>
      <c r="N800" s="30"/>
      <c r="O800" s="34"/>
      <c r="P800" s="30">
        <v>3217501.66</v>
      </c>
      <c r="Q800" s="34">
        <v>6424196.6600000001</v>
      </c>
      <c r="R800" s="30"/>
      <c r="S800" s="30"/>
    </row>
    <row r="801" spans="1:19" hidden="1" x14ac:dyDescent="0.25">
      <c r="A801" s="67">
        <v>40</v>
      </c>
      <c r="B801" s="33" t="s">
        <v>68</v>
      </c>
      <c r="C801" s="111">
        <f t="shared" si="75"/>
        <v>4381173.6500000004</v>
      </c>
      <c r="D801" s="29">
        <f t="shared" si="77"/>
        <v>91792.75</v>
      </c>
      <c r="E801" s="30"/>
      <c r="F801" s="30"/>
      <c r="G801" s="30"/>
      <c r="H801" s="30"/>
      <c r="I801" s="30"/>
      <c r="J801" s="30"/>
      <c r="K801" s="30"/>
      <c r="L801" s="31"/>
      <c r="M801" s="30"/>
      <c r="N801" s="30" t="s">
        <v>56</v>
      </c>
      <c r="O801" s="34">
        <v>4289380.9000000004</v>
      </c>
      <c r="P801" s="30"/>
      <c r="Q801" s="32"/>
      <c r="R801" s="30"/>
      <c r="S801" s="30"/>
    </row>
    <row r="802" spans="1:19" hidden="1" x14ac:dyDescent="0.25">
      <c r="A802" s="67">
        <v>41</v>
      </c>
      <c r="B802" s="33" t="s">
        <v>813</v>
      </c>
      <c r="C802" s="111">
        <f t="shared" si="75"/>
        <v>410773.29</v>
      </c>
      <c r="D802" s="29"/>
      <c r="E802" s="30">
        <v>410773.29</v>
      </c>
      <c r="F802" s="30"/>
      <c r="G802" s="32"/>
      <c r="H802" s="35"/>
      <c r="I802" s="35"/>
      <c r="J802" s="35"/>
      <c r="K802" s="30"/>
      <c r="L802" s="31"/>
      <c r="M802" s="30"/>
      <c r="N802" s="30"/>
      <c r="O802" s="35"/>
      <c r="P802" s="35"/>
      <c r="Q802" s="35"/>
      <c r="R802" s="30"/>
      <c r="S802" s="30"/>
    </row>
    <row r="803" spans="1:19" hidden="1" x14ac:dyDescent="0.25">
      <c r="A803" s="67">
        <v>42</v>
      </c>
      <c r="B803" s="63" t="s">
        <v>69</v>
      </c>
      <c r="C803" s="111">
        <f t="shared" si="75"/>
        <v>23469164.789999999</v>
      </c>
      <c r="D803" s="29">
        <f>ROUND((F803+G803+H803+I803+J803+K803+M803+O803+P803+Q803+R803+S803)*0.0214,2)</f>
        <v>491717.37</v>
      </c>
      <c r="E803" s="30"/>
      <c r="F803" s="32"/>
      <c r="G803" s="32">
        <v>6460460.4000000004</v>
      </c>
      <c r="H803" s="32"/>
      <c r="I803" s="32"/>
      <c r="J803" s="32"/>
      <c r="K803" s="30"/>
      <c r="L803" s="31"/>
      <c r="M803" s="30"/>
      <c r="N803" s="30"/>
      <c r="O803" s="30"/>
      <c r="P803" s="30">
        <v>3233717.4</v>
      </c>
      <c r="Q803" s="30"/>
      <c r="R803" s="30">
        <v>13283269.619999999</v>
      </c>
      <c r="S803" s="30"/>
    </row>
    <row r="804" spans="1:19" hidden="1" x14ac:dyDescent="0.25">
      <c r="A804" s="67">
        <v>43</v>
      </c>
      <c r="B804" s="33" t="s">
        <v>814</v>
      </c>
      <c r="C804" s="111">
        <f t="shared" si="75"/>
        <v>1137562.07</v>
      </c>
      <c r="D804" s="29"/>
      <c r="E804" s="30">
        <v>1137562.07</v>
      </c>
      <c r="F804" s="35"/>
      <c r="G804" s="30"/>
      <c r="H804" s="30"/>
      <c r="I804" s="30"/>
      <c r="J804" s="30"/>
      <c r="K804" s="30"/>
      <c r="L804" s="31"/>
      <c r="M804" s="30"/>
      <c r="N804" s="30"/>
      <c r="O804" s="34"/>
      <c r="P804" s="30"/>
      <c r="Q804" s="32"/>
      <c r="R804" s="30"/>
      <c r="S804" s="30"/>
    </row>
    <row r="805" spans="1:19" hidden="1" x14ac:dyDescent="0.25">
      <c r="A805" s="67">
        <v>44</v>
      </c>
      <c r="B805" s="33" t="s">
        <v>815</v>
      </c>
      <c r="C805" s="111">
        <f t="shared" si="75"/>
        <v>538408.88</v>
      </c>
      <c r="D805" s="29"/>
      <c r="E805" s="30">
        <v>538408.88</v>
      </c>
      <c r="F805" s="30"/>
      <c r="G805" s="34"/>
      <c r="H805" s="30"/>
      <c r="I805" s="30"/>
      <c r="J805" s="30"/>
      <c r="K805" s="35"/>
      <c r="L805" s="31"/>
      <c r="M805" s="30"/>
      <c r="N805" s="30"/>
      <c r="O805" s="35"/>
      <c r="P805" s="30"/>
      <c r="Q805" s="30"/>
      <c r="R805" s="30"/>
      <c r="S805" s="30"/>
    </row>
    <row r="806" spans="1:19" hidden="1" x14ac:dyDescent="0.25">
      <c r="A806" s="67">
        <v>45</v>
      </c>
      <c r="B806" s="33" t="s">
        <v>816</v>
      </c>
      <c r="C806" s="111">
        <f t="shared" si="75"/>
        <v>86931.39</v>
      </c>
      <c r="D806" s="29"/>
      <c r="E806" s="30">
        <v>86931.39</v>
      </c>
      <c r="F806" s="30"/>
      <c r="G806" s="32"/>
      <c r="H806" s="30"/>
      <c r="I806" s="30"/>
      <c r="J806" s="30"/>
      <c r="K806" s="30"/>
      <c r="L806" s="31"/>
      <c r="M806" s="30"/>
      <c r="N806" s="30"/>
      <c r="O806" s="35"/>
      <c r="P806" s="30"/>
      <c r="Q806" s="30"/>
      <c r="R806" s="30"/>
      <c r="S806" s="30"/>
    </row>
    <row r="807" spans="1:19" hidden="1" x14ac:dyDescent="0.25">
      <c r="A807" s="67">
        <v>46</v>
      </c>
      <c r="B807" s="33" t="s">
        <v>817</v>
      </c>
      <c r="C807" s="111">
        <f t="shared" si="75"/>
        <v>269199.84000000003</v>
      </c>
      <c r="D807" s="29"/>
      <c r="E807" s="30">
        <v>269199.84000000003</v>
      </c>
      <c r="F807" s="30"/>
      <c r="G807" s="34"/>
      <c r="H807" s="30"/>
      <c r="I807" s="30"/>
      <c r="J807" s="30"/>
      <c r="K807" s="35"/>
      <c r="L807" s="31"/>
      <c r="M807" s="30"/>
      <c r="N807" s="30"/>
      <c r="O807" s="30"/>
      <c r="P807" s="30"/>
      <c r="Q807" s="30"/>
      <c r="R807" s="30"/>
      <c r="S807" s="30"/>
    </row>
    <row r="808" spans="1:19" hidden="1" x14ac:dyDescent="0.25">
      <c r="A808" s="67">
        <v>47</v>
      </c>
      <c r="B808" s="33" t="s">
        <v>70</v>
      </c>
      <c r="C808" s="111">
        <f>ROUND(SUM(D808+E808+F808+G808+H808+I808+J808+K808+M808+O808+P808+Q808+R808+S808),2)</f>
        <v>536269.31999999995</v>
      </c>
      <c r="D808" s="29">
        <f>ROUND((F808+G808+H808+I808+J808+K808+M808+O808+P808+Q808+R808+S808)*0.0214,2)</f>
        <v>11235.72</v>
      </c>
      <c r="E808" s="30"/>
      <c r="F808" s="30"/>
      <c r="G808" s="35"/>
      <c r="H808" s="30"/>
      <c r="I808" s="30"/>
      <c r="J808" s="30">
        <v>525033.6</v>
      </c>
      <c r="K808" s="30"/>
      <c r="L808" s="31"/>
      <c r="M808" s="30"/>
      <c r="N808" s="30"/>
      <c r="O808" s="35"/>
      <c r="P808" s="30"/>
      <c r="Q808" s="32"/>
      <c r="R808" s="30"/>
      <c r="S808" s="30"/>
    </row>
    <row r="809" spans="1:19" hidden="1" x14ac:dyDescent="0.25">
      <c r="A809" s="67">
        <v>48</v>
      </c>
      <c r="B809" s="33" t="s">
        <v>818</v>
      </c>
      <c r="C809" s="111">
        <f t="shared" si="75"/>
        <v>144444.97</v>
      </c>
      <c r="D809" s="29"/>
      <c r="E809" s="30">
        <v>144444.97</v>
      </c>
      <c r="F809" s="30"/>
      <c r="G809" s="34"/>
      <c r="H809" s="30"/>
      <c r="I809" s="30"/>
      <c r="J809" s="30"/>
      <c r="K809" s="30"/>
      <c r="L809" s="31"/>
      <c r="M809" s="30"/>
      <c r="N809" s="30"/>
      <c r="O809" s="35"/>
      <c r="P809" s="30"/>
      <c r="Q809" s="30"/>
      <c r="R809" s="30"/>
      <c r="S809" s="30"/>
    </row>
    <row r="810" spans="1:19" hidden="1" x14ac:dyDescent="0.25">
      <c r="A810" s="67">
        <v>49</v>
      </c>
      <c r="B810" s="33" t="s">
        <v>819</v>
      </c>
      <c r="C810" s="111">
        <f t="shared" si="75"/>
        <v>77195.34</v>
      </c>
      <c r="D810" s="29"/>
      <c r="E810" s="30">
        <v>77195.34</v>
      </c>
      <c r="F810" s="32"/>
      <c r="G810" s="30"/>
      <c r="H810" s="34"/>
      <c r="I810" s="34"/>
      <c r="J810" s="34"/>
      <c r="K810" s="30"/>
      <c r="L810" s="31"/>
      <c r="M810" s="30"/>
      <c r="N810" s="30"/>
      <c r="O810" s="34"/>
      <c r="P810" s="30"/>
      <c r="Q810" s="34"/>
      <c r="R810" s="30"/>
      <c r="S810" s="30"/>
    </row>
    <row r="811" spans="1:19" hidden="1" x14ac:dyDescent="0.25">
      <c r="A811" s="168" t="s">
        <v>72</v>
      </c>
      <c r="B811" s="168"/>
      <c r="C811" s="66">
        <f t="shared" si="75"/>
        <v>349957816.63999999</v>
      </c>
      <c r="D811" s="36">
        <f t="shared" ref="D811:S811" si="78">ROUND(SUM(D770:D810),2)</f>
        <v>7102378.3899999997</v>
      </c>
      <c r="E811" s="36">
        <f t="shared" si="78"/>
        <v>10968596.800000001</v>
      </c>
      <c r="F811" s="36">
        <f t="shared" si="78"/>
        <v>21988570.760000002</v>
      </c>
      <c r="G811" s="36">
        <f t="shared" si="78"/>
        <v>41893517.82</v>
      </c>
      <c r="H811" s="36">
        <f t="shared" si="78"/>
        <v>25547291.989999998</v>
      </c>
      <c r="I811" s="36">
        <f t="shared" si="78"/>
        <v>11474323.6</v>
      </c>
      <c r="J811" s="36">
        <f t="shared" si="78"/>
        <v>16579185.289999999</v>
      </c>
      <c r="K811" s="36">
        <f t="shared" si="78"/>
        <v>0</v>
      </c>
      <c r="L811" s="36">
        <f t="shared" si="78"/>
        <v>0</v>
      </c>
      <c r="M811" s="36">
        <f t="shared" si="78"/>
        <v>0</v>
      </c>
      <c r="N811" s="118" t="s">
        <v>19</v>
      </c>
      <c r="O811" s="36">
        <f t="shared" si="78"/>
        <v>63324264.229999997</v>
      </c>
      <c r="P811" s="36">
        <f t="shared" si="78"/>
        <v>21937168.989999998</v>
      </c>
      <c r="Q811" s="36">
        <f t="shared" si="78"/>
        <v>12088269.99</v>
      </c>
      <c r="R811" s="36">
        <f t="shared" si="78"/>
        <v>117054248.78</v>
      </c>
      <c r="S811" s="36">
        <f t="shared" si="78"/>
        <v>0</v>
      </c>
    </row>
    <row r="812" spans="1:19" ht="15.75" hidden="1" x14ac:dyDescent="0.25">
      <c r="A812" s="169" t="s">
        <v>73</v>
      </c>
      <c r="B812" s="166"/>
      <c r="C812" s="167"/>
      <c r="D812" s="48"/>
      <c r="E812" s="30"/>
      <c r="F812" s="30"/>
      <c r="G812" s="30"/>
      <c r="H812" s="30"/>
      <c r="I812" s="30"/>
      <c r="J812" s="30"/>
      <c r="K812" s="30"/>
      <c r="L812" s="61"/>
      <c r="M812" s="30"/>
      <c r="N812" s="66"/>
      <c r="O812" s="30"/>
      <c r="P812" s="30"/>
      <c r="Q812" s="30"/>
      <c r="R812" s="30"/>
      <c r="S812" s="35"/>
    </row>
    <row r="813" spans="1:19" hidden="1" x14ac:dyDescent="0.25">
      <c r="A813" s="21">
        <v>50</v>
      </c>
      <c r="B813" s="33" t="s">
        <v>74</v>
      </c>
      <c r="C813" s="111">
        <f t="shared" ref="C813:C834" si="79">ROUND(SUM(D813+E813+F813+G813+H813+I813+J813+K813+M813+O813+P813+Q813+R813+S813),2)</f>
        <v>5654293.6900000004</v>
      </c>
      <c r="D813" s="29"/>
      <c r="E813" s="30"/>
      <c r="F813" s="30"/>
      <c r="G813" s="30"/>
      <c r="H813" s="30"/>
      <c r="I813" s="30"/>
      <c r="J813" s="30"/>
      <c r="K813" s="30"/>
      <c r="L813" s="31"/>
      <c r="M813" s="30"/>
      <c r="N813" s="30" t="s">
        <v>56</v>
      </c>
      <c r="O813" s="32">
        <v>5654293.6900000004</v>
      </c>
      <c r="P813" s="30"/>
      <c r="Q813" s="30"/>
      <c r="R813" s="30"/>
      <c r="S813" s="30"/>
    </row>
    <row r="814" spans="1:19" hidden="1" x14ac:dyDescent="0.25">
      <c r="A814" s="21">
        <v>51</v>
      </c>
      <c r="B814" s="33" t="s">
        <v>75</v>
      </c>
      <c r="C814" s="111">
        <f t="shared" si="79"/>
        <v>25754580.77</v>
      </c>
      <c r="D814" s="29">
        <f t="shared" ref="D814:D825" si="80">ROUND((F814+G814+H814+I814+J814+K814+M814+O814+P814+Q814+R814+S814)*0.0214,2)</f>
        <v>539600.57999999996</v>
      </c>
      <c r="E814" s="30"/>
      <c r="F814" s="30">
        <v>2844923.44</v>
      </c>
      <c r="G814" s="34">
        <v>8990655.3399999999</v>
      </c>
      <c r="H814" s="30">
        <v>6526109.79</v>
      </c>
      <c r="I814" s="30">
        <v>3120851.36</v>
      </c>
      <c r="J814" s="30">
        <v>3732440.26</v>
      </c>
      <c r="K814" s="30"/>
      <c r="L814" s="31"/>
      <c r="M814" s="30"/>
      <c r="N814" s="30"/>
      <c r="O814" s="35"/>
      <c r="P814" s="30"/>
      <c r="Q814" s="35"/>
      <c r="R814" s="30"/>
      <c r="S814" s="30"/>
    </row>
    <row r="815" spans="1:19" hidden="1" x14ac:dyDescent="0.25">
      <c r="A815" s="21">
        <v>52</v>
      </c>
      <c r="B815" s="33" t="s">
        <v>76</v>
      </c>
      <c r="C815" s="111">
        <f t="shared" si="79"/>
        <v>19457187.359999999</v>
      </c>
      <c r="D815" s="29">
        <f t="shared" si="80"/>
        <v>407659.89</v>
      </c>
      <c r="E815" s="30"/>
      <c r="F815" s="30">
        <v>2149295.65</v>
      </c>
      <c r="G815" s="34">
        <v>6792301.0300000003</v>
      </c>
      <c r="H815" s="30">
        <v>4930374.99</v>
      </c>
      <c r="I815" s="30">
        <v>2357754.92</v>
      </c>
      <c r="J815" s="30">
        <v>2819800.88</v>
      </c>
      <c r="K815" s="30"/>
      <c r="L815" s="31"/>
      <c r="M815" s="30"/>
      <c r="N815" s="30"/>
      <c r="O815" s="35"/>
      <c r="P815" s="30"/>
      <c r="Q815" s="35"/>
      <c r="R815" s="30"/>
      <c r="S815" s="30"/>
    </row>
    <row r="816" spans="1:19" hidden="1" x14ac:dyDescent="0.25">
      <c r="A816" s="21">
        <v>53</v>
      </c>
      <c r="B816" s="63" t="s">
        <v>77</v>
      </c>
      <c r="C816" s="111">
        <f t="shared" si="79"/>
        <v>12723533.65</v>
      </c>
      <c r="D816" s="29">
        <f t="shared" si="80"/>
        <v>266578.83</v>
      </c>
      <c r="E816" s="30"/>
      <c r="F816" s="32">
        <v>1405477.32</v>
      </c>
      <c r="G816" s="34">
        <v>4441652.8</v>
      </c>
      <c r="H816" s="32">
        <v>3224093.54</v>
      </c>
      <c r="I816" s="32">
        <v>1541793.97</v>
      </c>
      <c r="J816" s="32">
        <v>1843937.19</v>
      </c>
      <c r="K816" s="30"/>
      <c r="L816" s="31"/>
      <c r="M816" s="30"/>
      <c r="N816" s="30"/>
      <c r="O816" s="35"/>
      <c r="P816" s="30"/>
      <c r="Q816" s="35"/>
      <c r="R816" s="30"/>
      <c r="S816" s="30"/>
    </row>
    <row r="817" spans="1:19" hidden="1" x14ac:dyDescent="0.25">
      <c r="A817" s="21">
        <v>54</v>
      </c>
      <c r="B817" s="33" t="s">
        <v>78</v>
      </c>
      <c r="C817" s="111">
        <f t="shared" si="79"/>
        <v>33324428.489999998</v>
      </c>
      <c r="D817" s="29">
        <f t="shared" si="80"/>
        <v>698201.26</v>
      </c>
      <c r="E817" s="30"/>
      <c r="F817" s="30">
        <v>2766571.77</v>
      </c>
      <c r="G817" s="30">
        <v>8743044.8699999992</v>
      </c>
      <c r="H817" s="30">
        <v>6346375.0499999998</v>
      </c>
      <c r="I817" s="30">
        <v>3034900.4</v>
      </c>
      <c r="J817" s="30">
        <v>3629645.61</v>
      </c>
      <c r="K817" s="34"/>
      <c r="L817" s="31"/>
      <c r="M817" s="30"/>
      <c r="N817" s="30"/>
      <c r="O817" s="35"/>
      <c r="P817" s="30"/>
      <c r="Q817" s="30">
        <v>8105689.5300000003</v>
      </c>
      <c r="R817" s="30"/>
      <c r="S817" s="30"/>
    </row>
    <row r="818" spans="1:19" hidden="1" x14ac:dyDescent="0.25">
      <c r="A818" s="21">
        <v>55</v>
      </c>
      <c r="B818" s="33" t="s">
        <v>79</v>
      </c>
      <c r="C818" s="111">
        <f t="shared" si="79"/>
        <v>21792817.32</v>
      </c>
      <c r="D818" s="29">
        <f t="shared" si="80"/>
        <v>456595.15</v>
      </c>
      <c r="E818" s="30"/>
      <c r="F818" s="30">
        <v>2065352.58</v>
      </c>
      <c r="G818" s="34">
        <v>6527020.3600000003</v>
      </c>
      <c r="H818" s="30">
        <v>4737813.8600000003</v>
      </c>
      <c r="I818" s="30">
        <v>2265670.25</v>
      </c>
      <c r="J818" s="30">
        <v>2709670.5</v>
      </c>
      <c r="K818" s="30"/>
      <c r="L818" s="31"/>
      <c r="M818" s="30"/>
      <c r="N818" s="30"/>
      <c r="O818" s="35"/>
      <c r="P818" s="30">
        <v>3030694.62</v>
      </c>
      <c r="Q818" s="30"/>
      <c r="R818" s="30"/>
      <c r="S818" s="30"/>
    </row>
    <row r="819" spans="1:19" hidden="1" x14ac:dyDescent="0.25">
      <c r="A819" s="21">
        <v>56</v>
      </c>
      <c r="B819" s="33" t="s">
        <v>80</v>
      </c>
      <c r="C819" s="111">
        <f t="shared" si="79"/>
        <v>12253723.6</v>
      </c>
      <c r="D819" s="29">
        <f t="shared" si="80"/>
        <v>256735.54</v>
      </c>
      <c r="E819" s="30"/>
      <c r="F819" s="30">
        <v>2406292.86</v>
      </c>
      <c r="G819" s="34"/>
      <c r="H819" s="30"/>
      <c r="I819" s="30"/>
      <c r="J819" s="30"/>
      <c r="K819" s="30"/>
      <c r="L819" s="31">
        <v>3</v>
      </c>
      <c r="M819" s="30">
        <v>9590695.1999999993</v>
      </c>
      <c r="N819" s="30"/>
      <c r="O819" s="35"/>
      <c r="P819" s="30"/>
      <c r="Q819" s="30"/>
      <c r="R819" s="30"/>
      <c r="S819" s="30"/>
    </row>
    <row r="820" spans="1:19" hidden="1" x14ac:dyDescent="0.25">
      <c r="A820" s="21">
        <v>57</v>
      </c>
      <c r="B820" s="33" t="s">
        <v>81</v>
      </c>
      <c r="C820" s="23">
        <f>ROUND(SUM(D820+E820+F820+G820+H820+I820+J820+K820+M820+O820+P820+Q820+R820+S820),2)</f>
        <v>5916147.7699999996</v>
      </c>
      <c r="D820" s="29">
        <f>ROUND((F820+G820+H820+I820+J820+K820+M820+O820+P820+Q820+R820+S820)*0.0214,2)</f>
        <v>123952.97</v>
      </c>
      <c r="E820" s="30"/>
      <c r="F820" s="30"/>
      <c r="G820" s="30">
        <v>5792194.7999999998</v>
      </c>
      <c r="H820" s="30"/>
      <c r="I820" s="30"/>
      <c r="J820" s="30"/>
      <c r="K820" s="30"/>
      <c r="L820" s="31"/>
      <c r="M820" s="30"/>
      <c r="N820" s="30"/>
      <c r="O820" s="30"/>
      <c r="P820" s="30"/>
      <c r="Q820" s="30"/>
      <c r="R820" s="30"/>
      <c r="S820" s="30"/>
    </row>
    <row r="821" spans="1:19" hidden="1" x14ac:dyDescent="0.25">
      <c r="A821" s="21">
        <v>58</v>
      </c>
      <c r="B821" s="33" t="s">
        <v>82</v>
      </c>
      <c r="C821" s="111">
        <f t="shared" si="79"/>
        <v>5590419.0499999998</v>
      </c>
      <c r="D821" s="29"/>
      <c r="E821" s="30"/>
      <c r="F821" s="30"/>
      <c r="G821" s="30"/>
      <c r="H821" s="30"/>
      <c r="I821" s="30"/>
      <c r="J821" s="30"/>
      <c r="K821" s="30"/>
      <c r="L821" s="31"/>
      <c r="M821" s="30"/>
      <c r="N821" s="30" t="s">
        <v>56</v>
      </c>
      <c r="O821" s="35">
        <v>5590419.0499999998</v>
      </c>
      <c r="P821" s="30"/>
      <c r="Q821" s="34"/>
      <c r="R821" s="30"/>
      <c r="S821" s="30"/>
    </row>
    <row r="822" spans="1:19" hidden="1" x14ac:dyDescent="0.25">
      <c r="A822" s="21">
        <v>59</v>
      </c>
      <c r="B822" s="33" t="s">
        <v>83</v>
      </c>
      <c r="C822" s="111">
        <f t="shared" si="79"/>
        <v>5642581.3300000001</v>
      </c>
      <c r="D822" s="29"/>
      <c r="E822" s="30"/>
      <c r="F822" s="34"/>
      <c r="G822" s="34"/>
      <c r="H822" s="34"/>
      <c r="I822" s="34"/>
      <c r="J822" s="34"/>
      <c r="K822" s="30"/>
      <c r="L822" s="31"/>
      <c r="M822" s="30"/>
      <c r="N822" s="30" t="s">
        <v>56</v>
      </c>
      <c r="O822" s="35">
        <v>5642581.3300000001</v>
      </c>
      <c r="P822" s="30"/>
      <c r="Q822" s="30"/>
      <c r="R822" s="30"/>
      <c r="S822" s="30"/>
    </row>
    <row r="823" spans="1:19" hidden="1" x14ac:dyDescent="0.25">
      <c r="A823" s="21">
        <v>60</v>
      </c>
      <c r="B823" s="33" t="s">
        <v>84</v>
      </c>
      <c r="C823" s="111">
        <f t="shared" si="79"/>
        <v>19088018.920000002</v>
      </c>
      <c r="D823" s="29">
        <f t="shared" si="80"/>
        <v>399925.21</v>
      </c>
      <c r="E823" s="30"/>
      <c r="F823" s="35">
        <v>2108516.2599999998</v>
      </c>
      <c r="G823" s="34">
        <v>6663428.1799999997</v>
      </c>
      <c r="H823" s="30">
        <v>4836829.16</v>
      </c>
      <c r="I823" s="30">
        <v>2313020.36</v>
      </c>
      <c r="J823" s="30">
        <v>2766299.75</v>
      </c>
      <c r="K823" s="30"/>
      <c r="L823" s="31"/>
      <c r="M823" s="30"/>
      <c r="N823" s="40"/>
      <c r="O823" s="41"/>
      <c r="P823" s="30"/>
      <c r="Q823" s="35"/>
      <c r="R823" s="30"/>
      <c r="S823" s="30"/>
    </row>
    <row r="824" spans="1:19" hidden="1" x14ac:dyDescent="0.25">
      <c r="A824" s="21">
        <v>61</v>
      </c>
      <c r="B824" s="33" t="s">
        <v>85</v>
      </c>
      <c r="C824" s="111">
        <f t="shared" si="79"/>
        <v>15951239.16</v>
      </c>
      <c r="D824" s="29">
        <f t="shared" si="80"/>
        <v>334204.53999999998</v>
      </c>
      <c r="E824" s="30"/>
      <c r="F824" s="35">
        <v>2063101.2</v>
      </c>
      <c r="G824" s="32">
        <v>6650427.0199999996</v>
      </c>
      <c r="H824" s="35">
        <v>1901340</v>
      </c>
      <c r="I824" s="35">
        <v>930286.8</v>
      </c>
      <c r="J824" s="35">
        <v>1049114.3999999999</v>
      </c>
      <c r="K824" s="30"/>
      <c r="L824" s="31"/>
      <c r="M824" s="30"/>
      <c r="N824" s="30"/>
      <c r="O824" s="35"/>
      <c r="P824" s="30">
        <v>3022765.2</v>
      </c>
      <c r="Q824" s="30"/>
      <c r="R824" s="30"/>
      <c r="S824" s="30"/>
    </row>
    <row r="825" spans="1:19" hidden="1" x14ac:dyDescent="0.25">
      <c r="A825" s="21">
        <v>62</v>
      </c>
      <c r="B825" s="33" t="s">
        <v>86</v>
      </c>
      <c r="C825" s="111">
        <f t="shared" si="79"/>
        <v>18965850.809999999</v>
      </c>
      <c r="D825" s="29">
        <f t="shared" si="80"/>
        <v>397365.58</v>
      </c>
      <c r="E825" s="30"/>
      <c r="F825" s="34">
        <v>2095021.23</v>
      </c>
      <c r="G825" s="35">
        <v>6620780.5700000003</v>
      </c>
      <c r="H825" s="30">
        <v>4805872.24</v>
      </c>
      <c r="I825" s="30">
        <v>2298216.4500000002</v>
      </c>
      <c r="J825" s="30">
        <v>2748594.74</v>
      </c>
      <c r="K825" s="30"/>
      <c r="L825" s="31"/>
      <c r="M825" s="30"/>
      <c r="N825" s="30"/>
      <c r="O825" s="30"/>
      <c r="P825" s="30"/>
      <c r="Q825" s="32"/>
      <c r="R825" s="30"/>
      <c r="S825" s="30"/>
    </row>
    <row r="826" spans="1:19" hidden="1" x14ac:dyDescent="0.25">
      <c r="A826" s="21">
        <v>63</v>
      </c>
      <c r="B826" s="33" t="s">
        <v>87</v>
      </c>
      <c r="C826" s="111">
        <f>ROUND(SUM(D826+E826+F826+G826+H826+I826+J826+K826+M826+O826+P826+Q826+R826+S826),2)</f>
        <v>15725691.460000001</v>
      </c>
      <c r="D826" s="29">
        <f>ROUND((F826+G826+H826+I826+J826+K826+M826+O826+P826+Q826+R826+S826)*0.0214,2)</f>
        <v>329478.95</v>
      </c>
      <c r="E826" s="30"/>
      <c r="F826" s="30">
        <v>2020021.2</v>
      </c>
      <c r="G826" s="35">
        <v>6512595.71</v>
      </c>
      <c r="H826" s="30">
        <v>1897718.4</v>
      </c>
      <c r="I826" s="30">
        <v>939079.2</v>
      </c>
      <c r="J826" s="30">
        <v>1062729.6000000001</v>
      </c>
      <c r="K826" s="30"/>
      <c r="L826" s="31"/>
      <c r="M826" s="30"/>
      <c r="N826" s="30"/>
      <c r="O826" s="30"/>
      <c r="P826" s="30">
        <v>2964068.4</v>
      </c>
      <c r="Q826" s="34"/>
      <c r="R826" s="30"/>
      <c r="S826" s="30"/>
    </row>
    <row r="827" spans="1:19" hidden="1" x14ac:dyDescent="0.25">
      <c r="A827" s="21">
        <v>64</v>
      </c>
      <c r="B827" s="33" t="s">
        <v>88</v>
      </c>
      <c r="C827" s="23">
        <f t="shared" si="79"/>
        <v>5916147.7699999996</v>
      </c>
      <c r="D827" s="29">
        <f>ROUND((F827+G827+H827+I827+J827+K827+M827+O827+P827+Q827+R827+S827)*0.0214,2)</f>
        <v>123952.97</v>
      </c>
      <c r="E827" s="30"/>
      <c r="F827" s="30"/>
      <c r="G827" s="30">
        <v>5792194.7999999998</v>
      </c>
      <c r="H827" s="30"/>
      <c r="I827" s="30"/>
      <c r="J827" s="30"/>
      <c r="K827" s="30"/>
      <c r="L827" s="31"/>
      <c r="M827" s="30"/>
      <c r="N827" s="30"/>
      <c r="O827" s="30"/>
      <c r="P827" s="30"/>
      <c r="Q827" s="30"/>
      <c r="R827" s="30"/>
      <c r="S827" s="30"/>
    </row>
    <row r="828" spans="1:19" ht="14.25" hidden="1" customHeight="1" x14ac:dyDescent="0.25">
      <c r="A828" s="21">
        <v>65</v>
      </c>
      <c r="B828" s="33" t="s">
        <v>89</v>
      </c>
      <c r="C828" s="23">
        <f t="shared" ref="C828:C833" si="81">ROUND(SUM(D828+E828+F828+G828+H828+I828+J828+K828+M828+O828+P828+Q828+R828+S828),2)</f>
        <v>5916147.7699999996</v>
      </c>
      <c r="D828" s="29">
        <f>ROUND((F828+G828+H828+I828+J828+K828+M828+O828+P828+Q828+R828+S828)*0.0214,2)</f>
        <v>123952.97</v>
      </c>
      <c r="E828" s="30"/>
      <c r="F828" s="30"/>
      <c r="G828" s="30">
        <v>5792194.7999999998</v>
      </c>
      <c r="H828" s="30"/>
      <c r="I828" s="30"/>
      <c r="J828" s="30"/>
      <c r="K828" s="30"/>
      <c r="L828" s="31"/>
      <c r="M828" s="30"/>
      <c r="N828" s="30"/>
      <c r="O828" s="35"/>
      <c r="P828" s="30"/>
      <c r="Q828" s="30"/>
      <c r="R828" s="30"/>
      <c r="S828" s="30"/>
    </row>
    <row r="829" spans="1:19" ht="14.25" hidden="1" customHeight="1" x14ac:dyDescent="0.25">
      <c r="A829" s="21">
        <v>66</v>
      </c>
      <c r="B829" s="33" t="s">
        <v>96</v>
      </c>
      <c r="C829" s="23">
        <f>ROUND(SUM(D829+E829+F829+G829+H829+I829+J829+K829+M829+O829+P829+Q829+R829+S829),2)</f>
        <v>4029396.04</v>
      </c>
      <c r="D829" s="29">
        <v>84422.44</v>
      </c>
      <c r="E829" s="30"/>
      <c r="F829" s="30"/>
      <c r="G829" s="30">
        <v>1907484</v>
      </c>
      <c r="H829" s="30">
        <v>969735.6</v>
      </c>
      <c r="I829" s="30">
        <v>523932</v>
      </c>
      <c r="J829" s="30">
        <v>543822</v>
      </c>
      <c r="K829" s="30"/>
      <c r="L829" s="31"/>
      <c r="M829" s="30"/>
      <c r="N829" s="30"/>
      <c r="O829" s="30"/>
      <c r="P829" s="30"/>
      <c r="Q829" s="30"/>
      <c r="R829" s="30"/>
      <c r="S829" s="30"/>
    </row>
    <row r="830" spans="1:19" hidden="1" x14ac:dyDescent="0.25">
      <c r="A830" s="21">
        <v>67</v>
      </c>
      <c r="B830" s="33" t="s">
        <v>97</v>
      </c>
      <c r="C830" s="23">
        <f t="shared" si="81"/>
        <v>1948273.52</v>
      </c>
      <c r="D830" s="29">
        <f>ROUND((F830+G830+H830+I830+J830+K830+M830+O830+P830+Q830+R830+S830)*0.0214,2)</f>
        <v>40819.519999999997</v>
      </c>
      <c r="E830" s="30"/>
      <c r="F830" s="35"/>
      <c r="G830" s="35">
        <v>1907454</v>
      </c>
      <c r="H830" s="35"/>
      <c r="I830" s="35"/>
      <c r="J830" s="35"/>
      <c r="K830" s="30"/>
      <c r="L830" s="31"/>
      <c r="M830" s="30"/>
      <c r="N830" s="30"/>
      <c r="O830" s="30"/>
      <c r="P830" s="30"/>
      <c r="Q830" s="30"/>
      <c r="R830" s="30"/>
      <c r="S830" s="30"/>
    </row>
    <row r="831" spans="1:19" hidden="1" x14ac:dyDescent="0.25">
      <c r="A831" s="21">
        <v>68</v>
      </c>
      <c r="B831" s="33" t="s">
        <v>106</v>
      </c>
      <c r="C831" s="23">
        <f t="shared" si="81"/>
        <v>1536168.03</v>
      </c>
      <c r="D831" s="29">
        <f>ROUND((F831+G831+H831+I831+J831+K831+M831+O831+P831+Q831+R831+S831)*0.0214,2)</f>
        <v>32185.23</v>
      </c>
      <c r="E831" s="30"/>
      <c r="F831" s="35"/>
      <c r="G831" s="35">
        <v>1503982.8</v>
      </c>
      <c r="H831" s="35"/>
      <c r="I831" s="35"/>
      <c r="J831" s="35"/>
      <c r="K831" s="30"/>
      <c r="L831" s="31"/>
      <c r="M831" s="30"/>
      <c r="N831" s="30"/>
      <c r="O831" s="35"/>
      <c r="P831" s="35"/>
      <c r="Q831" s="30"/>
      <c r="R831" s="30"/>
      <c r="S831" s="30"/>
    </row>
    <row r="832" spans="1:19" hidden="1" x14ac:dyDescent="0.25">
      <c r="A832" s="21">
        <v>69</v>
      </c>
      <c r="B832" s="33" t="s">
        <v>107</v>
      </c>
      <c r="C832" s="23">
        <f t="shared" si="81"/>
        <v>2039546.23</v>
      </c>
      <c r="D832" s="29">
        <f>ROUND((F832+G832+H832+I832+J832+K832+M832+O832+P832+Q832+R832+S832)*0.0214,2)</f>
        <v>42731.83</v>
      </c>
      <c r="E832" s="30"/>
      <c r="F832" s="35"/>
      <c r="G832" s="30">
        <v>1996814.4</v>
      </c>
      <c r="H832" s="35"/>
      <c r="I832" s="35"/>
      <c r="J832" s="35"/>
      <c r="K832" s="30"/>
      <c r="L832" s="31"/>
      <c r="M832" s="30"/>
      <c r="N832" s="30"/>
      <c r="O832" s="30"/>
      <c r="P832" s="30"/>
      <c r="Q832" s="30"/>
      <c r="R832" s="30"/>
      <c r="S832" s="30"/>
    </row>
    <row r="833" spans="1:19" hidden="1" x14ac:dyDescent="0.25">
      <c r="A833" s="21">
        <v>70</v>
      </c>
      <c r="B833" s="33" t="s">
        <v>104</v>
      </c>
      <c r="C833" s="23">
        <f t="shared" si="81"/>
        <v>2542790.83</v>
      </c>
      <c r="D833" s="29">
        <f>ROUND((F833+G833+H833+I833+J833+K833+M833+O833+P833+Q833+R833+S833)*0.0214,2)</f>
        <v>53275.63</v>
      </c>
      <c r="E833" s="30"/>
      <c r="F833" s="30"/>
      <c r="G833" s="35">
        <v>2489515.2000000002</v>
      </c>
      <c r="H833" s="30"/>
      <c r="I833" s="30"/>
      <c r="J833" s="30"/>
      <c r="K833" s="30"/>
      <c r="L833" s="31"/>
      <c r="M833" s="30"/>
      <c r="N833" s="30"/>
      <c r="O833" s="30"/>
      <c r="P833" s="30"/>
      <c r="Q833" s="35"/>
      <c r="R833" s="30"/>
      <c r="S833" s="30"/>
    </row>
    <row r="834" spans="1:19" hidden="1" x14ac:dyDescent="0.25">
      <c r="A834" s="168" t="s">
        <v>108</v>
      </c>
      <c r="B834" s="168"/>
      <c r="C834" s="66">
        <f t="shared" si="79"/>
        <v>241768983.56999999</v>
      </c>
      <c r="D834" s="36">
        <f t="shared" ref="D834:M834" si="82">ROUND(SUM(D813:D833),2)</f>
        <v>4711639.09</v>
      </c>
      <c r="E834" s="36">
        <f t="shared" si="82"/>
        <v>0</v>
      </c>
      <c r="F834" s="36">
        <f t="shared" si="82"/>
        <v>21924573.510000002</v>
      </c>
      <c r="G834" s="36">
        <f t="shared" si="82"/>
        <v>89123740.680000007</v>
      </c>
      <c r="H834" s="36">
        <f t="shared" si="82"/>
        <v>40176262.630000003</v>
      </c>
      <c r="I834" s="36">
        <f t="shared" si="82"/>
        <v>19325505.710000001</v>
      </c>
      <c r="J834" s="36">
        <f t="shared" si="82"/>
        <v>22906054.93</v>
      </c>
      <c r="K834" s="36">
        <f t="shared" si="82"/>
        <v>0</v>
      </c>
      <c r="L834" s="14">
        <f t="shared" si="82"/>
        <v>3</v>
      </c>
      <c r="M834" s="36">
        <f t="shared" si="82"/>
        <v>9590695.1999999993</v>
      </c>
      <c r="N834" s="118" t="s">
        <v>19</v>
      </c>
      <c r="O834" s="36">
        <f>ROUND(SUM(O813:O833),2)</f>
        <v>16887294.07</v>
      </c>
      <c r="P834" s="36">
        <f>ROUND(SUM(P813:P833),2)</f>
        <v>9017528.2200000007</v>
      </c>
      <c r="Q834" s="36">
        <f>ROUND(SUM(Q813:Q833),2)</f>
        <v>8105689.5300000003</v>
      </c>
      <c r="R834" s="36">
        <f>ROUND(SUM(R813:R833),2)</f>
        <v>0</v>
      </c>
      <c r="S834" s="36">
        <f>ROUND(SUM(S813:S833),2)</f>
        <v>0</v>
      </c>
    </row>
    <row r="835" spans="1:19" ht="15.75" hidden="1" x14ac:dyDescent="0.25">
      <c r="A835" s="169" t="s">
        <v>109</v>
      </c>
      <c r="B835" s="166"/>
      <c r="C835" s="167"/>
      <c r="D835" s="48"/>
      <c r="E835" s="30"/>
      <c r="F835" s="30"/>
      <c r="G835" s="30"/>
      <c r="H835" s="30"/>
      <c r="I835" s="30"/>
      <c r="J835" s="30"/>
      <c r="K835" s="30"/>
      <c r="L835" s="61"/>
      <c r="M835" s="30"/>
      <c r="N835" s="66"/>
      <c r="O835" s="30"/>
      <c r="P835" s="30"/>
      <c r="Q835" s="30"/>
      <c r="R835" s="30"/>
      <c r="S835" s="30"/>
    </row>
    <row r="836" spans="1:19" hidden="1" x14ac:dyDescent="0.25">
      <c r="A836" s="21">
        <v>71</v>
      </c>
      <c r="B836" s="33" t="s">
        <v>1148</v>
      </c>
      <c r="C836" s="111">
        <f t="shared" ref="C836:C843" si="83">ROUND(SUM(D836+E836+F836+G836+H836+I836+J836+K836+M836+O836+P836+Q836+R836+S836),2)</f>
        <v>8442134.3599999994</v>
      </c>
      <c r="D836" s="29">
        <f>ROUND((F836+G836+H836+I836+J836+K836+M836+O836+P836+Q836+R836+S836)*0.0214,2)</f>
        <v>172893.7</v>
      </c>
      <c r="E836" s="30">
        <v>190095.94</v>
      </c>
      <c r="F836" s="30"/>
      <c r="G836" s="30"/>
      <c r="H836" s="30"/>
      <c r="I836" s="30"/>
      <c r="J836" s="30"/>
      <c r="K836" s="30"/>
      <c r="L836" s="31">
        <v>3</v>
      </c>
      <c r="M836" s="30">
        <v>8079144.7200000007</v>
      </c>
      <c r="N836" s="30"/>
      <c r="O836" s="35"/>
      <c r="P836" s="30"/>
      <c r="Q836" s="32"/>
      <c r="R836" s="30"/>
      <c r="S836" s="30"/>
    </row>
    <row r="837" spans="1:19" hidden="1" x14ac:dyDescent="0.25">
      <c r="A837" s="21">
        <v>72</v>
      </c>
      <c r="B837" s="33" t="s">
        <v>1142</v>
      </c>
      <c r="C837" s="111">
        <f t="shared" si="83"/>
        <v>8441594.0800000001</v>
      </c>
      <c r="D837" s="29">
        <f t="shared" ref="D837:D839" si="84">ROUND((F837+G837+H837+I837+J837+K837+M837+O837+P837+Q837+R837+S837)*0.0214,2)</f>
        <v>172893.7</v>
      </c>
      <c r="E837" s="30">
        <v>189555.66</v>
      </c>
      <c r="F837" s="30"/>
      <c r="G837" s="30"/>
      <c r="H837" s="30"/>
      <c r="I837" s="30"/>
      <c r="J837" s="30"/>
      <c r="K837" s="30"/>
      <c r="L837" s="31">
        <v>3</v>
      </c>
      <c r="M837" s="30">
        <v>8079144.7200000007</v>
      </c>
      <c r="N837" s="30"/>
      <c r="O837" s="35"/>
      <c r="P837" s="30"/>
      <c r="Q837" s="32"/>
      <c r="R837" s="30"/>
      <c r="S837" s="30"/>
    </row>
    <row r="838" spans="1:19" hidden="1" x14ac:dyDescent="0.25">
      <c r="A838" s="21">
        <v>73</v>
      </c>
      <c r="B838" s="33" t="s">
        <v>1145</v>
      </c>
      <c r="C838" s="111">
        <f t="shared" si="83"/>
        <v>8442127.9000000004</v>
      </c>
      <c r="D838" s="29">
        <f t="shared" si="84"/>
        <v>172893.7</v>
      </c>
      <c r="E838" s="30">
        <v>190089.48</v>
      </c>
      <c r="F838" s="30"/>
      <c r="G838" s="30"/>
      <c r="H838" s="30"/>
      <c r="I838" s="30"/>
      <c r="J838" s="30"/>
      <c r="K838" s="30"/>
      <c r="L838" s="31">
        <v>3</v>
      </c>
      <c r="M838" s="30">
        <v>8079144.7200000007</v>
      </c>
      <c r="N838" s="30"/>
      <c r="O838" s="35"/>
      <c r="P838" s="30"/>
      <c r="Q838" s="34"/>
      <c r="R838" s="30"/>
      <c r="S838" s="30"/>
    </row>
    <row r="839" spans="1:19" hidden="1" x14ac:dyDescent="0.25">
      <c r="A839" s="21">
        <v>74</v>
      </c>
      <c r="B839" s="33" t="s">
        <v>1147</v>
      </c>
      <c r="C839" s="111">
        <f t="shared" si="83"/>
        <v>8442041.1999999993</v>
      </c>
      <c r="D839" s="29">
        <f t="shared" si="84"/>
        <v>172893.7</v>
      </c>
      <c r="E839" s="30">
        <v>190002.78</v>
      </c>
      <c r="F839" s="30"/>
      <c r="G839" s="30"/>
      <c r="H839" s="30"/>
      <c r="I839" s="30"/>
      <c r="J839" s="30"/>
      <c r="K839" s="30"/>
      <c r="L839" s="31">
        <v>3</v>
      </c>
      <c r="M839" s="30">
        <v>8079144.7200000007</v>
      </c>
      <c r="N839" s="30"/>
      <c r="O839" s="35"/>
      <c r="P839" s="30"/>
      <c r="Q839" s="34"/>
      <c r="R839" s="30"/>
      <c r="S839" s="30"/>
    </row>
    <row r="840" spans="1:19" hidden="1" x14ac:dyDescent="0.25">
      <c r="A840" s="21">
        <v>75</v>
      </c>
      <c r="B840" s="33" t="s">
        <v>112</v>
      </c>
      <c r="C840" s="111">
        <f t="shared" ref="C840" si="85">ROUND(SUM(D840+E840+F840+G840+H840+I840+J840+K840+M840+O840+P840+Q840+R840+S840),2)</f>
        <v>1615249.43</v>
      </c>
      <c r="D840" s="29">
        <f>ROUND((F840+G840+H840+I840+J840+K840+M840+O840+P840+Q840+R840+S840)*0.0214,2)</f>
        <v>33842.120000000003</v>
      </c>
      <c r="E840" s="30"/>
      <c r="F840" s="30"/>
      <c r="G840" s="30">
        <v>1581407.31</v>
      </c>
      <c r="H840" s="30"/>
      <c r="I840" s="30"/>
      <c r="J840" s="30"/>
      <c r="K840" s="30"/>
      <c r="L840" s="31"/>
      <c r="M840" s="30"/>
      <c r="N840" s="30"/>
      <c r="O840" s="35"/>
      <c r="P840" s="30"/>
      <c r="Q840" s="34"/>
      <c r="R840" s="30"/>
      <c r="S840" s="30"/>
    </row>
    <row r="841" spans="1:19" hidden="1" x14ac:dyDescent="0.25">
      <c r="A841" s="21">
        <v>76</v>
      </c>
      <c r="B841" s="33" t="s">
        <v>113</v>
      </c>
      <c r="C841" s="111">
        <f t="shared" si="83"/>
        <v>1627606.53</v>
      </c>
      <c r="D841" s="29">
        <f>ROUND((F841+G841+H841+I841+J841+K841+M841+O841+P841+Q841+R841+S841)*0.0214,2)</f>
        <v>34101.019999999997</v>
      </c>
      <c r="E841" s="30"/>
      <c r="F841" s="30"/>
      <c r="G841" s="30">
        <v>1593505.51</v>
      </c>
      <c r="H841" s="30"/>
      <c r="I841" s="30"/>
      <c r="J841" s="30"/>
      <c r="K841" s="30"/>
      <c r="L841" s="31"/>
      <c r="M841" s="30"/>
      <c r="N841" s="30"/>
      <c r="O841" s="35"/>
      <c r="P841" s="30"/>
      <c r="Q841" s="32"/>
      <c r="R841" s="30"/>
      <c r="S841" s="30"/>
    </row>
    <row r="842" spans="1:19" hidden="1" x14ac:dyDescent="0.25">
      <c r="A842" s="21">
        <v>77</v>
      </c>
      <c r="B842" s="33" t="s">
        <v>1140</v>
      </c>
      <c r="C842" s="111">
        <f t="shared" si="83"/>
        <v>16703684.27</v>
      </c>
      <c r="D842" s="29">
        <f t="shared" ref="D842:D843" si="86">ROUND((F842+G842+H842+I842+J842+K842+M842+O842+P842+Q842+R842+S842)*0.0214,2)</f>
        <v>345787.39</v>
      </c>
      <c r="E842" s="30">
        <v>199607.44</v>
      </c>
      <c r="F842" s="30"/>
      <c r="G842" s="30"/>
      <c r="H842" s="30"/>
      <c r="I842" s="30"/>
      <c r="J842" s="30"/>
      <c r="K842" s="30"/>
      <c r="L842" s="31">
        <v>6</v>
      </c>
      <c r="M842" s="30">
        <v>16158289.440000001</v>
      </c>
      <c r="N842" s="30"/>
      <c r="O842" s="35"/>
      <c r="P842" s="30"/>
      <c r="Q842" s="32"/>
      <c r="R842" s="30"/>
      <c r="S842" s="30"/>
    </row>
    <row r="843" spans="1:19" hidden="1" x14ac:dyDescent="0.25">
      <c r="A843" s="21">
        <v>78</v>
      </c>
      <c r="B843" s="33" t="s">
        <v>1141</v>
      </c>
      <c r="C843" s="111">
        <f t="shared" si="83"/>
        <v>16703261.6</v>
      </c>
      <c r="D843" s="29">
        <f t="shared" si="86"/>
        <v>345787.39</v>
      </c>
      <c r="E843" s="30">
        <v>199184.77</v>
      </c>
      <c r="F843" s="30"/>
      <c r="G843" s="30"/>
      <c r="H843" s="30"/>
      <c r="I843" s="30"/>
      <c r="J843" s="30"/>
      <c r="K843" s="30"/>
      <c r="L843" s="31">
        <v>6</v>
      </c>
      <c r="M843" s="30">
        <v>16158289.440000001</v>
      </c>
      <c r="N843" s="30"/>
      <c r="O843" s="35"/>
      <c r="P843" s="30"/>
      <c r="Q843" s="32"/>
      <c r="R843" s="30"/>
      <c r="S843" s="30"/>
    </row>
    <row r="844" spans="1:19" hidden="1" x14ac:dyDescent="0.25">
      <c r="A844" s="21">
        <v>79</v>
      </c>
      <c r="B844" s="33" t="s">
        <v>114</v>
      </c>
      <c r="C844" s="111">
        <f>ROUND(SUM(D844+E844+F844+G844+H844+I844+J844+K844+M844+O844+P844+Q844+R844+S844),2)</f>
        <v>37369762.969999999</v>
      </c>
      <c r="D844" s="29">
        <f>ROUND((F844+G844+H844+I844+J844+K844+M844+O844+P844+Q844+R844+S844)*0.0214,2)</f>
        <v>782957.63</v>
      </c>
      <c r="E844" s="30"/>
      <c r="F844" s="30"/>
      <c r="G844" s="30"/>
      <c r="H844" s="30"/>
      <c r="I844" s="30"/>
      <c r="J844" s="35">
        <v>5217091.9719999991</v>
      </c>
      <c r="K844" s="30"/>
      <c r="L844" s="31"/>
      <c r="M844" s="30"/>
      <c r="N844" s="30" t="s">
        <v>56</v>
      </c>
      <c r="O844" s="35">
        <v>12121666.92</v>
      </c>
      <c r="P844" s="30"/>
      <c r="Q844" s="32">
        <v>19248046.449999999</v>
      </c>
      <c r="R844" s="30"/>
      <c r="S844" s="30"/>
    </row>
    <row r="845" spans="1:19" hidden="1" x14ac:dyDescent="0.25">
      <c r="A845" s="21">
        <v>80</v>
      </c>
      <c r="B845" s="33" t="s">
        <v>1175</v>
      </c>
      <c r="C845" s="111">
        <f t="shared" ref="C845:C864" si="87">ROUND(SUM(D845+E845+F845+G845+H845+I845+J845+K845+M845+O845+P845+Q845+R845+S845),2)</f>
        <v>2946649.93</v>
      </c>
      <c r="D845" s="29">
        <f>ROUND((F845+G845+H845+I845+J845+K845+M845+O845+P845+Q845+R845+S845)*0.0214,2)</f>
        <v>57631.23</v>
      </c>
      <c r="E845" s="30">
        <v>195970.46</v>
      </c>
      <c r="F845" s="30"/>
      <c r="G845" s="30"/>
      <c r="H845" s="30"/>
      <c r="I845" s="30"/>
      <c r="J845" s="30"/>
      <c r="K845" s="30"/>
      <c r="L845" s="31">
        <v>4</v>
      </c>
      <c r="M845" s="30">
        <v>2693048.24</v>
      </c>
      <c r="N845" s="30"/>
      <c r="O845" s="35"/>
      <c r="P845" s="30"/>
      <c r="Q845" s="34"/>
      <c r="R845" s="30"/>
      <c r="S845" s="30"/>
    </row>
    <row r="846" spans="1:19" hidden="1" x14ac:dyDescent="0.25">
      <c r="A846" s="21">
        <v>81</v>
      </c>
      <c r="B846" s="33" t="s">
        <v>1144</v>
      </c>
      <c r="C846" s="111">
        <f t="shared" si="87"/>
        <v>11199305.65</v>
      </c>
      <c r="D846" s="29">
        <f t="shared" ref="D846" si="88">ROUND((F846+G846+H846+I846+J846+K846+M846+O846+P846+Q846+R846+S846)*0.0214,2)</f>
        <v>230524.93</v>
      </c>
      <c r="E846" s="30">
        <v>196587.76</v>
      </c>
      <c r="F846" s="30"/>
      <c r="G846" s="30"/>
      <c r="H846" s="30"/>
      <c r="I846" s="30"/>
      <c r="J846" s="30"/>
      <c r="K846" s="30"/>
      <c r="L846" s="31">
        <v>4</v>
      </c>
      <c r="M846" s="30">
        <v>10772192.960000001</v>
      </c>
      <c r="N846" s="30"/>
      <c r="O846" s="35"/>
      <c r="P846" s="30"/>
      <c r="Q846" s="34"/>
      <c r="R846" s="30"/>
      <c r="S846" s="30"/>
    </row>
    <row r="847" spans="1:19" hidden="1" x14ac:dyDescent="0.25">
      <c r="A847" s="21">
        <v>82</v>
      </c>
      <c r="B847" s="33" t="s">
        <v>115</v>
      </c>
      <c r="C847" s="111">
        <f t="shared" si="87"/>
        <v>1607725.98</v>
      </c>
      <c r="D847" s="29"/>
      <c r="E847" s="30">
        <v>1607725.98</v>
      </c>
      <c r="F847" s="34"/>
      <c r="G847" s="30"/>
      <c r="H847" s="34"/>
      <c r="I847" s="34"/>
      <c r="J847" s="34"/>
      <c r="K847" s="30"/>
      <c r="L847" s="31"/>
      <c r="M847" s="30"/>
      <c r="N847" s="30"/>
      <c r="O847" s="32"/>
      <c r="P847" s="30"/>
      <c r="Q847" s="34"/>
      <c r="R847" s="30"/>
      <c r="S847" s="30"/>
    </row>
    <row r="848" spans="1:19" hidden="1" x14ac:dyDescent="0.25">
      <c r="A848" s="21">
        <v>83</v>
      </c>
      <c r="B848" s="28" t="s">
        <v>117</v>
      </c>
      <c r="C848" s="111">
        <f t="shared" si="87"/>
        <v>834021.46</v>
      </c>
      <c r="D848" s="29">
        <v>16677.46</v>
      </c>
      <c r="E848" s="30"/>
      <c r="F848" s="30"/>
      <c r="G848" s="30"/>
      <c r="H848" s="30"/>
      <c r="I848" s="30"/>
      <c r="J848" s="30">
        <v>817344</v>
      </c>
      <c r="K848" s="30"/>
      <c r="L848" s="31"/>
      <c r="M848" s="30"/>
      <c r="N848" s="30"/>
      <c r="O848" s="30"/>
      <c r="P848" s="30"/>
      <c r="Q848" s="34"/>
      <c r="R848" s="30"/>
      <c r="S848" s="30"/>
    </row>
    <row r="849" spans="1:19" hidden="1" x14ac:dyDescent="0.25">
      <c r="A849" s="21">
        <v>84</v>
      </c>
      <c r="B849" s="33" t="s">
        <v>119</v>
      </c>
      <c r="C849" s="111">
        <f t="shared" si="87"/>
        <v>7864960.0300000003</v>
      </c>
      <c r="D849" s="29">
        <v>164783.76999999999</v>
      </c>
      <c r="E849" s="30"/>
      <c r="F849" s="34"/>
      <c r="G849" s="30"/>
      <c r="H849" s="34"/>
      <c r="I849" s="34"/>
      <c r="J849" s="34"/>
      <c r="K849" s="30"/>
      <c r="L849" s="31"/>
      <c r="M849" s="30"/>
      <c r="N849" s="30" t="s">
        <v>56</v>
      </c>
      <c r="O849" s="34">
        <v>7700176.2599999998</v>
      </c>
      <c r="P849" s="30"/>
      <c r="Q849" s="34"/>
      <c r="R849" s="30"/>
      <c r="S849" s="30"/>
    </row>
    <row r="850" spans="1:19" hidden="1" x14ac:dyDescent="0.25">
      <c r="A850" s="21">
        <v>85</v>
      </c>
      <c r="B850" s="33" t="s">
        <v>1176</v>
      </c>
      <c r="C850" s="111">
        <f t="shared" si="87"/>
        <v>2953996.66</v>
      </c>
      <c r="D850" s="29">
        <f>ROUND((F850+G850+H850+I850+J850+K850+M850+O850+P850+Q850+R850+S850)*0.0214,2)</f>
        <v>57631.23</v>
      </c>
      <c r="E850" s="30">
        <v>203317.19</v>
      </c>
      <c r="F850" s="34"/>
      <c r="G850" s="30"/>
      <c r="H850" s="34"/>
      <c r="I850" s="34"/>
      <c r="J850" s="34"/>
      <c r="K850" s="30"/>
      <c r="L850" s="31">
        <v>6</v>
      </c>
      <c r="M850" s="30">
        <v>2693048.24</v>
      </c>
      <c r="N850" s="30"/>
      <c r="O850" s="34"/>
      <c r="P850" s="30"/>
      <c r="Q850" s="34"/>
      <c r="R850" s="30"/>
      <c r="S850" s="30"/>
    </row>
    <row r="851" spans="1:19" hidden="1" x14ac:dyDescent="0.25">
      <c r="A851" s="21">
        <v>86</v>
      </c>
      <c r="B851" s="33" t="s">
        <v>121</v>
      </c>
      <c r="C851" s="111">
        <f t="shared" si="87"/>
        <v>208864.86</v>
      </c>
      <c r="D851" s="29">
        <f t="shared" ref="D851:D864" si="89">ROUND((F851+G851+H851+I851+J851+K851+M851+O851+P851+Q851+R851+S851)*0.0214,2)</f>
        <v>4376.0600000000004</v>
      </c>
      <c r="E851" s="30"/>
      <c r="F851" s="30"/>
      <c r="G851" s="30"/>
      <c r="H851" s="30"/>
      <c r="I851" s="30"/>
      <c r="J851" s="30">
        <v>204488.8</v>
      </c>
      <c r="K851" s="30"/>
      <c r="L851" s="31"/>
      <c r="M851" s="30"/>
      <c r="N851" s="30"/>
      <c r="O851" s="30"/>
      <c r="P851" s="30"/>
      <c r="Q851" s="32"/>
      <c r="R851" s="30"/>
      <c r="S851" s="30"/>
    </row>
    <row r="852" spans="1:19" hidden="1" x14ac:dyDescent="0.25">
      <c r="A852" s="21">
        <v>87</v>
      </c>
      <c r="B852" s="33" t="s">
        <v>122</v>
      </c>
      <c r="C852" s="111">
        <f t="shared" si="87"/>
        <v>37012355.880000003</v>
      </c>
      <c r="D852" s="29">
        <f t="shared" si="89"/>
        <v>775469.37</v>
      </c>
      <c r="E852" s="30"/>
      <c r="F852" s="30">
        <v>4807233.9800000004</v>
      </c>
      <c r="G852" s="30">
        <v>14435943.26</v>
      </c>
      <c r="H852" s="30">
        <v>8334859.71</v>
      </c>
      <c r="I852" s="30">
        <v>3919789.26</v>
      </c>
      <c r="J852" s="30">
        <v>4739060.3</v>
      </c>
      <c r="K852" s="30"/>
      <c r="L852" s="31"/>
      <c r="M852" s="30"/>
      <c r="N852" s="30"/>
      <c r="O852" s="35"/>
      <c r="P852" s="30"/>
      <c r="Q852" s="34"/>
      <c r="R852" s="30"/>
      <c r="S852" s="30"/>
    </row>
    <row r="853" spans="1:19" hidden="1" x14ac:dyDescent="0.25">
      <c r="A853" s="21">
        <v>88</v>
      </c>
      <c r="B853" s="33" t="s">
        <v>123</v>
      </c>
      <c r="C853" s="111">
        <f t="shared" si="87"/>
        <v>12232027.67</v>
      </c>
      <c r="D853" s="29">
        <f t="shared" si="89"/>
        <v>256280.98</v>
      </c>
      <c r="E853" s="30"/>
      <c r="F853" s="35">
        <v>2072432.85</v>
      </c>
      <c r="G853" s="30"/>
      <c r="H853" s="30">
        <v>4830516.66</v>
      </c>
      <c r="I853" s="30">
        <v>2310060.77</v>
      </c>
      <c r="J853" s="30">
        <v>2762736.41</v>
      </c>
      <c r="K853" s="30"/>
      <c r="L853" s="31"/>
      <c r="M853" s="30"/>
      <c r="N853" s="40"/>
      <c r="O853" s="41"/>
      <c r="P853" s="30"/>
      <c r="Q853" s="32"/>
      <c r="R853" s="30"/>
      <c r="S853" s="30"/>
    </row>
    <row r="854" spans="1:19" hidden="1" x14ac:dyDescent="0.25">
      <c r="A854" s="21">
        <v>89</v>
      </c>
      <c r="B854" s="33" t="s">
        <v>124</v>
      </c>
      <c r="C854" s="111">
        <f t="shared" si="87"/>
        <v>56091785.979999997</v>
      </c>
      <c r="D854" s="29">
        <f t="shared" si="89"/>
        <v>1175214.6299999999</v>
      </c>
      <c r="E854" s="30"/>
      <c r="F854" s="35">
        <v>4235057.0599999996</v>
      </c>
      <c r="G854" s="35">
        <v>12717717.439999999</v>
      </c>
      <c r="H854" s="35"/>
      <c r="I854" s="35"/>
      <c r="J854" s="35">
        <v>4174997.69</v>
      </c>
      <c r="K854" s="30"/>
      <c r="L854" s="31"/>
      <c r="M854" s="30"/>
      <c r="N854" s="30" t="s">
        <v>56</v>
      </c>
      <c r="O854" s="35">
        <v>10672097.52</v>
      </c>
      <c r="P854" s="30">
        <v>6170432.5999999996</v>
      </c>
      <c r="Q854" s="34">
        <v>16946269.039999999</v>
      </c>
      <c r="R854" s="30"/>
      <c r="S854" s="30"/>
    </row>
    <row r="855" spans="1:19" hidden="1" x14ac:dyDescent="0.25">
      <c r="A855" s="21">
        <v>90</v>
      </c>
      <c r="B855" s="33" t="s">
        <v>125</v>
      </c>
      <c r="C855" s="111">
        <f t="shared" si="87"/>
        <v>30639471.73</v>
      </c>
      <c r="D855" s="29">
        <f t="shared" si="89"/>
        <v>641947.03</v>
      </c>
      <c r="E855" s="30"/>
      <c r="F855" s="30">
        <v>1946948.89</v>
      </c>
      <c r="G855" s="35">
        <v>6186129.6100000003</v>
      </c>
      <c r="H855" s="30">
        <v>4490357.0999999996</v>
      </c>
      <c r="I855" s="30">
        <v>2147388.89</v>
      </c>
      <c r="J855" s="30">
        <v>2568187.61</v>
      </c>
      <c r="K855" s="30"/>
      <c r="L855" s="31"/>
      <c r="M855" s="30"/>
      <c r="N855" s="30" t="s">
        <v>56</v>
      </c>
      <c r="O855" s="30">
        <v>7871028.25</v>
      </c>
      <c r="P855" s="30"/>
      <c r="Q855" s="32">
        <v>4787484.3499999996</v>
      </c>
      <c r="R855" s="30"/>
      <c r="S855" s="30"/>
    </row>
    <row r="856" spans="1:19" hidden="1" x14ac:dyDescent="0.25">
      <c r="A856" s="21">
        <v>91</v>
      </c>
      <c r="B856" s="33" t="s">
        <v>1143</v>
      </c>
      <c r="C856" s="111">
        <f t="shared" si="87"/>
        <v>5770663.7599999998</v>
      </c>
      <c r="D856" s="29">
        <f t="shared" si="89"/>
        <v>115262.46</v>
      </c>
      <c r="E856" s="30">
        <v>269304.82</v>
      </c>
      <c r="F856" s="30"/>
      <c r="G856" s="30"/>
      <c r="H856" s="30"/>
      <c r="I856" s="30"/>
      <c r="J856" s="30"/>
      <c r="K856" s="30"/>
      <c r="L856" s="31">
        <v>2</v>
      </c>
      <c r="M856" s="30">
        <f>2693048.24*2</f>
        <v>5386096.4800000004</v>
      </c>
      <c r="N856" s="30"/>
      <c r="O856" s="30"/>
      <c r="P856" s="30"/>
      <c r="Q856" s="34"/>
      <c r="R856" s="30"/>
      <c r="S856" s="30"/>
    </row>
    <row r="857" spans="1:19" hidden="1" x14ac:dyDescent="0.25">
      <c r="A857" s="21">
        <v>92</v>
      </c>
      <c r="B857" s="33" t="s">
        <v>1139</v>
      </c>
      <c r="C857" s="111">
        <f t="shared" si="87"/>
        <v>2957090.31</v>
      </c>
      <c r="D857" s="29">
        <f t="shared" si="89"/>
        <v>57631.23</v>
      </c>
      <c r="E857" s="30">
        <v>206410.84</v>
      </c>
      <c r="F857" s="30"/>
      <c r="G857" s="30"/>
      <c r="H857" s="30"/>
      <c r="I857" s="30"/>
      <c r="J857" s="30"/>
      <c r="K857" s="30"/>
      <c r="L857" s="31">
        <v>1</v>
      </c>
      <c r="M857" s="30">
        <v>2693048.24</v>
      </c>
      <c r="N857" s="30"/>
      <c r="O857" s="30"/>
      <c r="P857" s="30"/>
      <c r="Q857" s="34"/>
      <c r="R857" s="30"/>
      <c r="S857" s="30"/>
    </row>
    <row r="858" spans="1:19" hidden="1" x14ac:dyDescent="0.25">
      <c r="A858" s="21">
        <v>93</v>
      </c>
      <c r="B858" s="33" t="s">
        <v>127</v>
      </c>
      <c r="C858" s="111">
        <f t="shared" si="87"/>
        <v>4415257.2</v>
      </c>
      <c r="D858" s="29">
        <f t="shared" si="89"/>
        <v>92506.86</v>
      </c>
      <c r="E858" s="30"/>
      <c r="F858" s="35"/>
      <c r="G858" s="30">
        <v>2918139.39</v>
      </c>
      <c r="H858" s="30">
        <v>703686.69</v>
      </c>
      <c r="I858" s="30">
        <v>254097.89</v>
      </c>
      <c r="J858" s="30">
        <v>446826.37</v>
      </c>
      <c r="K858" s="30"/>
      <c r="L858" s="31"/>
      <c r="M858" s="30"/>
      <c r="N858" s="30"/>
      <c r="O858" s="34"/>
      <c r="P858" s="30"/>
      <c r="Q858" s="30"/>
      <c r="R858" s="30"/>
      <c r="S858" s="30"/>
    </row>
    <row r="859" spans="1:19" hidden="1" x14ac:dyDescent="0.25">
      <c r="A859" s="21">
        <v>94</v>
      </c>
      <c r="B859" s="33" t="s">
        <v>1138</v>
      </c>
      <c r="C859" s="111">
        <f t="shared" si="87"/>
        <v>16703126.390000001</v>
      </c>
      <c r="D859" s="29">
        <f t="shared" si="89"/>
        <v>345787.39</v>
      </c>
      <c r="E859" s="30">
        <v>199049.56</v>
      </c>
      <c r="F859" s="30"/>
      <c r="G859" s="30"/>
      <c r="H859" s="30"/>
      <c r="I859" s="30"/>
      <c r="J859" s="30"/>
      <c r="K859" s="30"/>
      <c r="L859" s="31">
        <v>6</v>
      </c>
      <c r="M859" s="30">
        <v>16158289.440000001</v>
      </c>
      <c r="N859" s="30"/>
      <c r="O859" s="34"/>
      <c r="P859" s="30"/>
      <c r="Q859" s="30"/>
      <c r="R859" s="30"/>
      <c r="S859" s="30"/>
    </row>
    <row r="860" spans="1:19" hidden="1" x14ac:dyDescent="0.25">
      <c r="A860" s="21">
        <v>95</v>
      </c>
      <c r="B860" s="33" t="s">
        <v>1146</v>
      </c>
      <c r="C860" s="111">
        <f t="shared" si="87"/>
        <v>22212042.32</v>
      </c>
      <c r="D860" s="29">
        <f t="shared" si="89"/>
        <v>461049.86</v>
      </c>
      <c r="E860" s="30">
        <v>206606.54</v>
      </c>
      <c r="F860" s="30"/>
      <c r="G860" s="30"/>
      <c r="H860" s="30"/>
      <c r="I860" s="30"/>
      <c r="J860" s="30"/>
      <c r="K860" s="30"/>
      <c r="L860" s="31">
        <v>8</v>
      </c>
      <c r="M860" s="30">
        <v>21544385.920000002</v>
      </c>
      <c r="N860" s="30"/>
      <c r="O860" s="34"/>
      <c r="P860" s="30"/>
      <c r="Q860" s="30"/>
      <c r="R860" s="30"/>
      <c r="S860" s="30"/>
    </row>
    <row r="861" spans="1:19" hidden="1" x14ac:dyDescent="0.25">
      <c r="A861" s="21">
        <v>96</v>
      </c>
      <c r="B861" s="33" t="s">
        <v>1174</v>
      </c>
      <c r="C861" s="111">
        <f t="shared" si="87"/>
        <v>2951233.56</v>
      </c>
      <c r="D861" s="29">
        <f>ROUND((F861+G861+H861+I861+J861+K861+M861+O861+P861+Q861+R861+S861)*0.0214,2)</f>
        <v>57631.23</v>
      </c>
      <c r="E861" s="30">
        <v>200554.09</v>
      </c>
      <c r="F861" s="30"/>
      <c r="G861" s="30"/>
      <c r="H861" s="30"/>
      <c r="I861" s="30"/>
      <c r="J861" s="30"/>
      <c r="K861" s="30"/>
      <c r="L861" s="31">
        <v>6</v>
      </c>
      <c r="M861" s="30">
        <v>2693048.24</v>
      </c>
      <c r="N861" s="30"/>
      <c r="O861" s="34"/>
      <c r="P861" s="30"/>
      <c r="Q861" s="30"/>
      <c r="R861" s="30"/>
      <c r="S861" s="30"/>
    </row>
    <row r="862" spans="1:19" hidden="1" x14ac:dyDescent="0.25">
      <c r="A862" s="21">
        <v>97</v>
      </c>
      <c r="B862" s="33" t="s">
        <v>129</v>
      </c>
      <c r="C862" s="111">
        <f t="shared" si="87"/>
        <v>4272858.92</v>
      </c>
      <c r="D862" s="29">
        <f t="shared" si="89"/>
        <v>89523.38</v>
      </c>
      <c r="E862" s="30"/>
      <c r="F862" s="30"/>
      <c r="G862" s="35"/>
      <c r="H862" s="30"/>
      <c r="I862" s="30"/>
      <c r="J862" s="30">
        <v>4183335.54</v>
      </c>
      <c r="K862" s="30"/>
      <c r="L862" s="31"/>
      <c r="M862" s="30"/>
      <c r="N862" s="30"/>
      <c r="O862" s="30"/>
      <c r="P862" s="30"/>
      <c r="Q862" s="34"/>
      <c r="R862" s="30"/>
      <c r="S862" s="30"/>
    </row>
    <row r="863" spans="1:19" hidden="1" x14ac:dyDescent="0.25">
      <c r="A863" s="21">
        <v>98</v>
      </c>
      <c r="B863" s="33" t="s">
        <v>130</v>
      </c>
      <c r="C863" s="111">
        <f t="shared" si="87"/>
        <v>1070374.1000000001</v>
      </c>
      <c r="D863" s="29">
        <f t="shared" si="89"/>
        <v>22426.09</v>
      </c>
      <c r="E863" s="30"/>
      <c r="F863" s="32"/>
      <c r="G863" s="30">
        <v>1047948.01</v>
      </c>
      <c r="H863" s="35"/>
      <c r="I863" s="35"/>
      <c r="J863" s="35"/>
      <c r="K863" s="30"/>
      <c r="L863" s="31"/>
      <c r="M863" s="30"/>
      <c r="N863" s="30"/>
      <c r="O863" s="34"/>
      <c r="P863" s="30"/>
      <c r="Q863" s="34"/>
      <c r="R863" s="30"/>
      <c r="S863" s="30"/>
    </row>
    <row r="864" spans="1:19" hidden="1" x14ac:dyDescent="0.25">
      <c r="A864" s="21">
        <v>99</v>
      </c>
      <c r="B864" s="33" t="s">
        <v>131</v>
      </c>
      <c r="C864" s="111">
        <f t="shared" si="87"/>
        <v>1173444.68</v>
      </c>
      <c r="D864" s="29">
        <f t="shared" si="89"/>
        <v>24585.58</v>
      </c>
      <c r="E864" s="30"/>
      <c r="F864" s="30"/>
      <c r="G864" s="30">
        <v>1148859.1000000001</v>
      </c>
      <c r="H864" s="30"/>
      <c r="I864" s="30"/>
      <c r="J864" s="30"/>
      <c r="K864" s="30"/>
      <c r="L864" s="31"/>
      <c r="M864" s="30"/>
      <c r="N864" s="30"/>
      <c r="O864" s="34"/>
      <c r="P864" s="30"/>
      <c r="Q864" s="32"/>
      <c r="R864" s="30"/>
      <c r="S864" s="30"/>
    </row>
    <row r="865" spans="1:19" hidden="1" x14ac:dyDescent="0.25">
      <c r="A865" s="162" t="s">
        <v>132</v>
      </c>
      <c r="B865" s="163"/>
      <c r="C865" s="66">
        <f>ROUND(SUM(D865+E865+F865+G865+H865+I865+J865+K865+M865+O865+P865+Q865+R865+S865),2)</f>
        <v>332904719.41000003</v>
      </c>
      <c r="D865" s="36">
        <f>ROUND(SUM(D836:D864),2)</f>
        <v>6880991.1200000001</v>
      </c>
      <c r="E865" s="36">
        <f t="shared" ref="E865:S865" si="90">ROUND(SUM(E836:E864),2)</f>
        <v>4444063.3099999996</v>
      </c>
      <c r="F865" s="36">
        <f t="shared" si="90"/>
        <v>13061672.779999999</v>
      </c>
      <c r="G865" s="36">
        <f t="shared" si="90"/>
        <v>41629649.630000003</v>
      </c>
      <c r="H865" s="36">
        <f t="shared" si="90"/>
        <v>18359420.16</v>
      </c>
      <c r="I865" s="36">
        <f t="shared" si="90"/>
        <v>8631336.8100000005</v>
      </c>
      <c r="J865" s="36">
        <f t="shared" si="90"/>
        <v>25114068.690000001</v>
      </c>
      <c r="K865" s="36">
        <f t="shared" si="90"/>
        <v>0</v>
      </c>
      <c r="L865" s="36">
        <f t="shared" si="90"/>
        <v>61</v>
      </c>
      <c r="M865" s="36">
        <f t="shared" si="90"/>
        <v>129266315.52</v>
      </c>
      <c r="N865" s="36">
        <f t="shared" si="90"/>
        <v>0</v>
      </c>
      <c r="O865" s="36">
        <f t="shared" si="90"/>
        <v>38364968.950000003</v>
      </c>
      <c r="P865" s="36">
        <f t="shared" si="90"/>
        <v>6170432.5999999996</v>
      </c>
      <c r="Q865" s="36">
        <f t="shared" si="90"/>
        <v>40981799.840000004</v>
      </c>
      <c r="R865" s="36">
        <f t="shared" si="90"/>
        <v>0</v>
      </c>
      <c r="S865" s="36">
        <f t="shared" si="90"/>
        <v>0</v>
      </c>
    </row>
    <row r="866" spans="1:19" ht="15.75" hidden="1" x14ac:dyDescent="0.25">
      <c r="A866" s="169" t="s">
        <v>133</v>
      </c>
      <c r="B866" s="166"/>
      <c r="C866" s="167"/>
      <c r="D866" s="48"/>
      <c r="E866" s="30"/>
      <c r="F866" s="30"/>
      <c r="G866" s="30"/>
      <c r="H866" s="30"/>
      <c r="I866" s="30"/>
      <c r="J866" s="30"/>
      <c r="K866" s="30"/>
      <c r="L866" s="61"/>
      <c r="M866" s="30"/>
      <c r="N866" s="66"/>
      <c r="O866" s="30"/>
      <c r="P866" s="30"/>
      <c r="Q866" s="30"/>
      <c r="R866" s="30"/>
      <c r="S866" s="30"/>
    </row>
    <row r="867" spans="1:19" hidden="1" x14ac:dyDescent="0.25">
      <c r="A867" s="21">
        <v>100</v>
      </c>
      <c r="B867" s="33" t="s">
        <v>135</v>
      </c>
      <c r="C867" s="111">
        <f t="shared" ref="C867:C928" si="91">ROUND(SUM(D867+E867+F867+G867+H867+I867+J867+K867+M867+O867+P867+Q867+R867+S867),2)</f>
        <v>17520657.25</v>
      </c>
      <c r="D867" s="29">
        <f>ROUND((F867+G867+H867+I867+J867+K867+M867+O867+P867+Q867+R867+S867)*0.0214,2)</f>
        <v>367086.42</v>
      </c>
      <c r="E867" s="30"/>
      <c r="F867" s="30">
        <v>1598623.84</v>
      </c>
      <c r="G867" s="30"/>
      <c r="H867" s="30"/>
      <c r="I867" s="30"/>
      <c r="J867" s="30">
        <v>2097338.69</v>
      </c>
      <c r="K867" s="30"/>
      <c r="L867" s="16"/>
      <c r="M867" s="30"/>
      <c r="N867" s="30" t="s">
        <v>116</v>
      </c>
      <c r="O867" s="32">
        <v>6428034.0599999996</v>
      </c>
      <c r="P867" s="30">
        <v>2345817.7200000002</v>
      </c>
      <c r="Q867" s="34">
        <v>4683756.5199999996</v>
      </c>
      <c r="R867" s="30"/>
      <c r="S867" s="30"/>
    </row>
    <row r="868" spans="1:19" hidden="1" x14ac:dyDescent="0.25">
      <c r="A868" s="21">
        <v>101</v>
      </c>
      <c r="B868" s="33" t="s">
        <v>136</v>
      </c>
      <c r="C868" s="111">
        <f t="shared" si="91"/>
        <v>6926991.2599999998</v>
      </c>
      <c r="D868" s="29">
        <f>ROUND((F868+G868+H868+I868+J868+K868+M868+O868+P868+Q868+R868+S868)*0.0214,2)</f>
        <v>145131.79</v>
      </c>
      <c r="E868" s="30"/>
      <c r="F868" s="30"/>
      <c r="G868" s="34"/>
      <c r="H868" s="34"/>
      <c r="I868" s="34"/>
      <c r="J868" s="34">
        <v>2097575.0699999998</v>
      </c>
      <c r="K868" s="30"/>
      <c r="L868" s="16"/>
      <c r="M868" s="30"/>
      <c r="N868" s="30"/>
      <c r="O868" s="32"/>
      <c r="P868" s="34"/>
      <c r="Q868" s="32">
        <v>4684284.4000000004</v>
      </c>
      <c r="R868" s="30"/>
      <c r="S868" s="30"/>
    </row>
    <row r="869" spans="1:19" hidden="1" x14ac:dyDescent="0.25">
      <c r="A869" s="21">
        <v>102</v>
      </c>
      <c r="B869" s="28" t="s">
        <v>820</v>
      </c>
      <c r="C869" s="111">
        <f t="shared" si="91"/>
        <v>352698.23</v>
      </c>
      <c r="D869" s="29"/>
      <c r="E869" s="30">
        <v>352698.23</v>
      </c>
      <c r="F869" s="30"/>
      <c r="G869" s="30"/>
      <c r="H869" s="30"/>
      <c r="I869" s="30"/>
      <c r="J869" s="30"/>
      <c r="K869" s="30"/>
      <c r="L869" s="16"/>
      <c r="M869" s="30"/>
      <c r="N869" s="30"/>
      <c r="O869" s="32"/>
      <c r="P869" s="30"/>
      <c r="Q869" s="35"/>
      <c r="R869" s="30"/>
      <c r="S869" s="30"/>
    </row>
    <row r="870" spans="1:19" hidden="1" x14ac:dyDescent="0.25">
      <c r="A870" s="21">
        <v>103</v>
      </c>
      <c r="B870" s="28" t="s">
        <v>821</v>
      </c>
      <c r="C870" s="111">
        <f t="shared" si="91"/>
        <v>321329.26</v>
      </c>
      <c r="D870" s="29"/>
      <c r="E870" s="30">
        <v>321329.26</v>
      </c>
      <c r="F870" s="35"/>
      <c r="G870" s="30"/>
      <c r="H870" s="35"/>
      <c r="I870" s="35"/>
      <c r="J870" s="35"/>
      <c r="K870" s="30"/>
      <c r="L870" s="16"/>
      <c r="M870" s="30"/>
      <c r="N870" s="30"/>
      <c r="O870" s="32"/>
      <c r="P870" s="30"/>
      <c r="Q870" s="32"/>
      <c r="R870" s="30"/>
      <c r="S870" s="30"/>
    </row>
    <row r="871" spans="1:19" hidden="1" x14ac:dyDescent="0.25">
      <c r="A871" s="21">
        <v>104</v>
      </c>
      <c r="B871" s="28" t="s">
        <v>822</v>
      </c>
      <c r="C871" s="111">
        <f t="shared" si="91"/>
        <v>549766.05000000005</v>
      </c>
      <c r="D871" s="29"/>
      <c r="E871" s="30">
        <v>549766.05000000005</v>
      </c>
      <c r="F871" s="30"/>
      <c r="G871" s="30"/>
      <c r="H871" s="30"/>
      <c r="I871" s="30"/>
      <c r="J871" s="30"/>
      <c r="K871" s="30"/>
      <c r="L871" s="16"/>
      <c r="M871" s="30"/>
      <c r="N871" s="30"/>
      <c r="O871" s="32"/>
      <c r="P871" s="30"/>
      <c r="Q871" s="34"/>
      <c r="R871" s="30"/>
      <c r="S871" s="30"/>
    </row>
    <row r="872" spans="1:19" hidden="1" x14ac:dyDescent="0.25">
      <c r="A872" s="21">
        <v>105</v>
      </c>
      <c r="B872" s="33" t="s">
        <v>823</v>
      </c>
      <c r="C872" s="111">
        <f t="shared" si="91"/>
        <v>332443.84000000003</v>
      </c>
      <c r="D872" s="29"/>
      <c r="E872" s="30">
        <v>332443.84000000003</v>
      </c>
      <c r="F872" s="34"/>
      <c r="G872" s="30"/>
      <c r="H872" s="34"/>
      <c r="I872" s="34"/>
      <c r="J872" s="34"/>
      <c r="K872" s="30"/>
      <c r="L872" s="16"/>
      <c r="M872" s="30"/>
      <c r="N872" s="30"/>
      <c r="O872" s="32"/>
      <c r="P872" s="30"/>
      <c r="Q872" s="34"/>
      <c r="R872" s="30"/>
      <c r="S872" s="30"/>
    </row>
    <row r="873" spans="1:19" hidden="1" x14ac:dyDescent="0.25">
      <c r="A873" s="21">
        <v>106</v>
      </c>
      <c r="B873" s="33" t="s">
        <v>824</v>
      </c>
      <c r="C873" s="111">
        <f t="shared" si="91"/>
        <v>1153652.54</v>
      </c>
      <c r="D873" s="29"/>
      <c r="E873" s="30">
        <v>1153652.54</v>
      </c>
      <c r="F873" s="30"/>
      <c r="G873" s="30"/>
      <c r="H873" s="30"/>
      <c r="I873" s="30"/>
      <c r="J873" s="30"/>
      <c r="K873" s="30"/>
      <c r="L873" s="16"/>
      <c r="M873" s="30"/>
      <c r="N873" s="30"/>
      <c r="O873" s="32"/>
      <c r="P873" s="30"/>
      <c r="Q873" s="30"/>
      <c r="R873" s="30"/>
      <c r="S873" s="30"/>
    </row>
    <row r="874" spans="1:19" hidden="1" x14ac:dyDescent="0.25">
      <c r="A874" s="21">
        <v>107</v>
      </c>
      <c r="B874" s="33" t="s">
        <v>825</v>
      </c>
      <c r="C874" s="111">
        <f t="shared" si="91"/>
        <v>196386.17</v>
      </c>
      <c r="D874" s="29"/>
      <c r="E874" s="30">
        <v>196386.17</v>
      </c>
      <c r="F874" s="30"/>
      <c r="G874" s="30"/>
      <c r="H874" s="30"/>
      <c r="I874" s="30"/>
      <c r="J874" s="30"/>
      <c r="K874" s="30"/>
      <c r="L874" s="16"/>
      <c r="M874" s="30"/>
      <c r="N874" s="30"/>
      <c r="O874" s="32"/>
      <c r="P874" s="30"/>
      <c r="Q874" s="30"/>
      <c r="R874" s="30"/>
      <c r="S874" s="30"/>
    </row>
    <row r="875" spans="1:19" hidden="1" x14ac:dyDescent="0.25">
      <c r="A875" s="21">
        <v>108</v>
      </c>
      <c r="B875" s="33" t="s">
        <v>826</v>
      </c>
      <c r="C875" s="111">
        <f t="shared" si="91"/>
        <v>647118.44999999995</v>
      </c>
      <c r="D875" s="29"/>
      <c r="E875" s="30">
        <v>647118.44999999995</v>
      </c>
      <c r="F875" s="35"/>
      <c r="G875" s="30"/>
      <c r="H875" s="30"/>
      <c r="I875" s="30"/>
      <c r="J875" s="30"/>
      <c r="K875" s="30"/>
      <c r="L875" s="16"/>
      <c r="M875" s="30"/>
      <c r="N875" s="40"/>
      <c r="O875" s="45"/>
      <c r="P875" s="30"/>
      <c r="Q875" s="35"/>
      <c r="R875" s="30"/>
      <c r="S875" s="30"/>
    </row>
    <row r="876" spans="1:19" hidden="1" x14ac:dyDescent="0.25">
      <c r="A876" s="21">
        <v>109</v>
      </c>
      <c r="B876" s="33" t="s">
        <v>827</v>
      </c>
      <c r="C876" s="111">
        <f t="shared" si="91"/>
        <v>247649.54</v>
      </c>
      <c r="D876" s="29"/>
      <c r="E876" s="30">
        <v>247649.54</v>
      </c>
      <c r="F876" s="35"/>
      <c r="G876" s="35"/>
      <c r="H876" s="35"/>
      <c r="I876" s="35"/>
      <c r="J876" s="35"/>
      <c r="K876" s="30"/>
      <c r="L876" s="16"/>
      <c r="M876" s="30"/>
      <c r="N876" s="30"/>
      <c r="O876" s="32"/>
      <c r="P876" s="30"/>
      <c r="Q876" s="30"/>
      <c r="R876" s="30"/>
      <c r="S876" s="30"/>
    </row>
    <row r="877" spans="1:19" hidden="1" x14ac:dyDescent="0.25">
      <c r="A877" s="21">
        <v>110</v>
      </c>
      <c r="B877" s="33" t="s">
        <v>828</v>
      </c>
      <c r="C877" s="111">
        <f t="shared" si="91"/>
        <v>603311.09</v>
      </c>
      <c r="D877" s="29"/>
      <c r="E877" s="30">
        <v>603311.09</v>
      </c>
      <c r="F877" s="34"/>
      <c r="G877" s="35"/>
      <c r="H877" s="30"/>
      <c r="I877" s="30"/>
      <c r="J877" s="30"/>
      <c r="K877" s="30"/>
      <c r="L877" s="16"/>
      <c r="M877" s="30"/>
      <c r="N877" s="30"/>
      <c r="O877" s="34"/>
      <c r="P877" s="30"/>
      <c r="Q877" s="32"/>
      <c r="R877" s="30"/>
      <c r="S877" s="30"/>
    </row>
    <row r="878" spans="1:19" hidden="1" x14ac:dyDescent="0.25">
      <c r="A878" s="21">
        <v>111</v>
      </c>
      <c r="B878" s="33" t="s">
        <v>829</v>
      </c>
      <c r="C878" s="111">
        <f t="shared" si="91"/>
        <v>127969.01</v>
      </c>
      <c r="D878" s="29"/>
      <c r="E878" s="30">
        <v>127969.01</v>
      </c>
      <c r="F878" s="30"/>
      <c r="G878" s="35"/>
      <c r="H878" s="30"/>
      <c r="I878" s="30"/>
      <c r="J878" s="30"/>
      <c r="K878" s="30"/>
      <c r="L878" s="16"/>
      <c r="M878" s="30"/>
      <c r="N878" s="69"/>
      <c r="O878" s="69"/>
      <c r="P878" s="30"/>
      <c r="Q878" s="34"/>
      <c r="R878" s="30"/>
      <c r="S878" s="30"/>
    </row>
    <row r="879" spans="1:19" hidden="1" x14ac:dyDescent="0.25">
      <c r="A879" s="21">
        <v>112</v>
      </c>
      <c r="B879" s="33" t="s">
        <v>830</v>
      </c>
      <c r="C879" s="111">
        <f t="shared" si="91"/>
        <v>235638.81</v>
      </c>
      <c r="D879" s="29"/>
      <c r="E879" s="30">
        <v>235638.81</v>
      </c>
      <c r="F879" s="35"/>
      <c r="G879" s="35"/>
      <c r="H879" s="35"/>
      <c r="I879" s="35"/>
      <c r="J879" s="35"/>
      <c r="K879" s="30"/>
      <c r="L879" s="16"/>
      <c r="M879" s="30"/>
      <c r="N879" s="30"/>
      <c r="O879" s="32"/>
      <c r="P879" s="35"/>
      <c r="Q879" s="34"/>
      <c r="R879" s="30"/>
      <c r="S879" s="30"/>
    </row>
    <row r="880" spans="1:19" hidden="1" x14ac:dyDescent="0.25">
      <c r="A880" s="21">
        <v>113</v>
      </c>
      <c r="B880" s="33" t="s">
        <v>831</v>
      </c>
      <c r="C880" s="111">
        <f t="shared" si="91"/>
        <v>91211.56</v>
      </c>
      <c r="D880" s="29"/>
      <c r="E880" s="30">
        <v>91211.56</v>
      </c>
      <c r="F880" s="35"/>
      <c r="G880" s="30"/>
      <c r="H880" s="35"/>
      <c r="I880" s="35"/>
      <c r="J880" s="35"/>
      <c r="K880" s="30"/>
      <c r="L880" s="16"/>
      <c r="M880" s="30"/>
      <c r="N880" s="30"/>
      <c r="O880" s="34"/>
      <c r="P880" s="30"/>
      <c r="Q880" s="34"/>
      <c r="R880" s="30"/>
      <c r="S880" s="30"/>
    </row>
    <row r="881" spans="1:19" hidden="1" x14ac:dyDescent="0.25">
      <c r="A881" s="21">
        <v>114</v>
      </c>
      <c r="B881" s="28" t="s">
        <v>832</v>
      </c>
      <c r="C881" s="111">
        <f t="shared" si="91"/>
        <v>196709.75</v>
      </c>
      <c r="D881" s="29"/>
      <c r="E881" s="30">
        <v>196709.75</v>
      </c>
      <c r="F881" s="32"/>
      <c r="G881" s="32"/>
      <c r="H881" s="34"/>
      <c r="I881" s="34"/>
      <c r="J881" s="34"/>
      <c r="K881" s="30"/>
      <c r="L881" s="16"/>
      <c r="M881" s="30"/>
      <c r="N881" s="30"/>
      <c r="O881" s="35"/>
      <c r="P881" s="30"/>
      <c r="Q881" s="35"/>
      <c r="R881" s="30"/>
      <c r="S881" s="30"/>
    </row>
    <row r="882" spans="1:19" hidden="1" x14ac:dyDescent="0.25">
      <c r="A882" s="21">
        <v>115</v>
      </c>
      <c r="B882" s="33" t="s">
        <v>833</v>
      </c>
      <c r="C882" s="111">
        <f t="shared" si="91"/>
        <v>241499.05</v>
      </c>
      <c r="D882" s="29"/>
      <c r="E882" s="30">
        <v>241499.05</v>
      </c>
      <c r="F882" s="30"/>
      <c r="G882" s="30"/>
      <c r="H882" s="30"/>
      <c r="I882" s="30"/>
      <c r="J882" s="30"/>
      <c r="K882" s="30"/>
      <c r="L882" s="16"/>
      <c r="M882" s="30"/>
      <c r="N882" s="30"/>
      <c r="O882" s="32"/>
      <c r="P882" s="30"/>
      <c r="Q882" s="32"/>
      <c r="R882" s="30"/>
      <c r="S882" s="30"/>
    </row>
    <row r="883" spans="1:19" hidden="1" x14ac:dyDescent="0.25">
      <c r="A883" s="21">
        <v>116</v>
      </c>
      <c r="B883" s="28" t="s">
        <v>138</v>
      </c>
      <c r="C883" s="111">
        <f t="shared" si="91"/>
        <v>5657815.2699999996</v>
      </c>
      <c r="D883" s="29">
        <f t="shared" ref="D883:D906" si="92">ROUND((F883+G883+H883+I883+J883+K883+M883+O883+P883+Q883+R883+S883)*0.0214,2)</f>
        <v>118540.48</v>
      </c>
      <c r="E883" s="30"/>
      <c r="F883" s="30"/>
      <c r="G883" s="30"/>
      <c r="H883" s="30"/>
      <c r="I883" s="30"/>
      <c r="J883" s="30"/>
      <c r="K883" s="30"/>
      <c r="L883" s="16"/>
      <c r="M883" s="30"/>
      <c r="N883" s="30" t="s">
        <v>56</v>
      </c>
      <c r="O883" s="32">
        <v>5539274.79</v>
      </c>
      <c r="P883" s="30"/>
      <c r="Q883" s="34"/>
      <c r="R883" s="30"/>
      <c r="S883" s="30"/>
    </row>
    <row r="884" spans="1:19" hidden="1" x14ac:dyDescent="0.25">
      <c r="A884" s="21">
        <v>117</v>
      </c>
      <c r="B884" s="28" t="s">
        <v>1126</v>
      </c>
      <c r="C884" s="111">
        <f t="shared" si="91"/>
        <v>53017.2</v>
      </c>
      <c r="D884" s="29"/>
      <c r="E884" s="30"/>
      <c r="F884" s="30"/>
      <c r="G884" s="30"/>
      <c r="H884" s="30"/>
      <c r="I884" s="30"/>
      <c r="J884" s="30"/>
      <c r="K884" s="30"/>
      <c r="L884" s="16"/>
      <c r="M884" s="30"/>
      <c r="N884" s="30" t="s">
        <v>56</v>
      </c>
      <c r="O884" s="34">
        <v>53017.2</v>
      </c>
      <c r="P884" s="30"/>
      <c r="Q884" s="34"/>
      <c r="R884" s="30"/>
      <c r="S884" s="30"/>
    </row>
    <row r="885" spans="1:19" hidden="1" x14ac:dyDescent="0.25">
      <c r="A885" s="21">
        <v>118</v>
      </c>
      <c r="B885" s="33" t="s">
        <v>139</v>
      </c>
      <c r="C885" s="111">
        <f t="shared" si="91"/>
        <v>17722344.25</v>
      </c>
      <c r="D885" s="29">
        <f t="shared" si="92"/>
        <v>371312.09</v>
      </c>
      <c r="E885" s="30"/>
      <c r="F885" s="30"/>
      <c r="G885" s="30"/>
      <c r="H885" s="30"/>
      <c r="I885" s="30"/>
      <c r="J885" s="30"/>
      <c r="K885" s="32"/>
      <c r="L885" s="16"/>
      <c r="M885" s="30"/>
      <c r="N885" s="30"/>
      <c r="O885" s="34"/>
      <c r="P885" s="30"/>
      <c r="Q885" s="30"/>
      <c r="R885" s="30">
        <v>17351032.16</v>
      </c>
      <c r="S885" s="30"/>
    </row>
    <row r="886" spans="1:19" hidden="1" x14ac:dyDescent="0.25">
      <c r="A886" s="21">
        <v>119</v>
      </c>
      <c r="B886" s="33" t="s">
        <v>141</v>
      </c>
      <c r="C886" s="111">
        <f t="shared" si="91"/>
        <v>5873362.5300000003</v>
      </c>
      <c r="D886" s="29">
        <f t="shared" si="92"/>
        <v>123056.55</v>
      </c>
      <c r="E886" s="30"/>
      <c r="F886" s="30"/>
      <c r="G886" s="34">
        <v>1227518.56</v>
      </c>
      <c r="H886" s="30"/>
      <c r="I886" s="30"/>
      <c r="J886" s="30">
        <v>509600.19</v>
      </c>
      <c r="K886" s="30"/>
      <c r="L886" s="16"/>
      <c r="M886" s="30"/>
      <c r="N886" s="30"/>
      <c r="O886" s="34"/>
      <c r="P886" s="35"/>
      <c r="Q886" s="30"/>
      <c r="R886" s="30">
        <f>2276068.47+1737118.76</f>
        <v>4013187.2300000004</v>
      </c>
      <c r="S886" s="30"/>
    </row>
    <row r="887" spans="1:19" hidden="1" x14ac:dyDescent="0.25">
      <c r="A887" s="21">
        <v>120</v>
      </c>
      <c r="B887" s="33" t="s">
        <v>149</v>
      </c>
      <c r="C887" s="111">
        <f t="shared" si="91"/>
        <v>14173524.43</v>
      </c>
      <c r="D887" s="29">
        <f>ROUND((F887+G887+H887+I887+J887+K887+M887+O887+Q887+S887)*0.0214,2)</f>
        <v>296958.51</v>
      </c>
      <c r="E887" s="30"/>
      <c r="F887" s="30"/>
      <c r="G887" s="30">
        <v>1896583.53</v>
      </c>
      <c r="H887" s="30">
        <v>5547969.29</v>
      </c>
      <c r="I887" s="30">
        <v>3258964.88</v>
      </c>
      <c r="J887" s="30">
        <v>3173048.22</v>
      </c>
      <c r="K887" s="30"/>
      <c r="L887" s="16"/>
      <c r="M887" s="30"/>
      <c r="N887" s="30"/>
      <c r="O887" s="30"/>
      <c r="P887" s="30"/>
      <c r="Q887" s="30"/>
      <c r="R887" s="30"/>
      <c r="S887" s="30"/>
    </row>
    <row r="888" spans="1:19" hidden="1" x14ac:dyDescent="0.25">
      <c r="A888" s="21">
        <v>121</v>
      </c>
      <c r="B888" s="33" t="s">
        <v>140</v>
      </c>
      <c r="C888" s="111">
        <f>ROUND(SUM(D888+E888+F888+G888+H888+I888+J888+K888+M888+O888+P888+Q888+R888+S888),2)</f>
        <v>1621152.41</v>
      </c>
      <c r="D888" s="29">
        <f>ROUND((F888+G888+H888+I888+J888+K888+M888+O888+Q888+S888)*0.0214,2)</f>
        <v>33965.79</v>
      </c>
      <c r="E888" s="30"/>
      <c r="F888" s="30"/>
      <c r="G888" s="30">
        <v>898166.85</v>
      </c>
      <c r="H888" s="30">
        <v>291882.01</v>
      </c>
      <c r="I888" s="30">
        <v>170087.71</v>
      </c>
      <c r="J888" s="30">
        <v>227050.05</v>
      </c>
      <c r="K888" s="30"/>
      <c r="L888" s="16"/>
      <c r="M888" s="30"/>
      <c r="N888" s="30"/>
      <c r="O888" s="35"/>
      <c r="P888" s="30"/>
      <c r="Q888" s="30"/>
      <c r="R888" s="30"/>
      <c r="S888" s="30"/>
    </row>
    <row r="889" spans="1:19" hidden="1" x14ac:dyDescent="0.25">
      <c r="A889" s="21">
        <v>122</v>
      </c>
      <c r="B889" s="33" t="s">
        <v>142</v>
      </c>
      <c r="C889" s="111">
        <f t="shared" si="91"/>
        <v>9146930.4600000009</v>
      </c>
      <c r="D889" s="29">
        <f t="shared" si="92"/>
        <v>191643.15</v>
      </c>
      <c r="E889" s="30"/>
      <c r="F889" s="32">
        <v>360224.37</v>
      </c>
      <c r="G889" s="34"/>
      <c r="H889" s="34">
        <v>1532180.65</v>
      </c>
      <c r="I889" s="34">
        <v>720558.15</v>
      </c>
      <c r="J889" s="34">
        <v>958439.79</v>
      </c>
      <c r="K889" s="30"/>
      <c r="L889" s="16"/>
      <c r="M889" s="30"/>
      <c r="N889" s="30" t="s">
        <v>56</v>
      </c>
      <c r="O889" s="34">
        <v>2226893.44</v>
      </c>
      <c r="P889" s="30"/>
      <c r="Q889" s="34">
        <v>3156990.91</v>
      </c>
      <c r="R889" s="30"/>
      <c r="S889" s="30"/>
    </row>
    <row r="890" spans="1:19" hidden="1" x14ac:dyDescent="0.25">
      <c r="A890" s="21">
        <v>123</v>
      </c>
      <c r="B890" s="33" t="s">
        <v>143</v>
      </c>
      <c r="C890" s="111">
        <f>ROUND(SUM(D890+E890+F890+G890+H890+I890+J890+K890+M890+O890+P890+Q890+R890+S890),2)</f>
        <v>1389763.5</v>
      </c>
      <c r="D890" s="29">
        <v>18983.599999999999</v>
      </c>
      <c r="E890" s="30"/>
      <c r="F890" s="30"/>
      <c r="G890" s="30">
        <v>1370779.9</v>
      </c>
      <c r="H890" s="30"/>
      <c r="I890" s="30"/>
      <c r="J890" s="30"/>
      <c r="K890" s="30"/>
      <c r="L890" s="16"/>
      <c r="M890" s="30"/>
      <c r="N890" s="30"/>
      <c r="O890" s="32"/>
      <c r="P890" s="30"/>
      <c r="Q890" s="30"/>
      <c r="R890" s="30"/>
      <c r="S890" s="30"/>
    </row>
    <row r="891" spans="1:19" hidden="1" x14ac:dyDescent="0.25">
      <c r="A891" s="21">
        <v>124</v>
      </c>
      <c r="B891" s="33" t="s">
        <v>145</v>
      </c>
      <c r="C891" s="111">
        <f>ROUND(SUM(D891+E891+F891+G891+H891+I891+J891+K891+M891+O891+P891+Q891+R891+S891),2)</f>
        <v>1550641.52</v>
      </c>
      <c r="D891" s="29">
        <f>ROUND((F891+G891+H891+I891+J891+K891+M891+O891+P891+Q891+R891+S891)*0.0214,2)</f>
        <v>32488.48</v>
      </c>
      <c r="E891" s="30"/>
      <c r="F891" s="30"/>
      <c r="G891" s="30">
        <v>1147715.71</v>
      </c>
      <c r="H891" s="30"/>
      <c r="I891" s="30"/>
      <c r="J891" s="30">
        <v>370437.33</v>
      </c>
      <c r="K891" s="30"/>
      <c r="L891" s="16"/>
      <c r="M891" s="30"/>
      <c r="N891" s="30"/>
      <c r="O891" s="32"/>
      <c r="P891" s="30"/>
      <c r="Q891" s="30"/>
      <c r="R891" s="30"/>
      <c r="S891" s="30"/>
    </row>
    <row r="892" spans="1:19" hidden="1" x14ac:dyDescent="0.25">
      <c r="A892" s="21">
        <v>125</v>
      </c>
      <c r="B892" s="33" t="s">
        <v>146</v>
      </c>
      <c r="C892" s="111">
        <f>ROUND(SUM(D892+E892+F892+G892+H892+I892+J892+K892+M892+O892+P892+Q892+R892+S892),2)</f>
        <v>5319410.71</v>
      </c>
      <c r="D892" s="29">
        <f>ROUND((F892+G892+H892+I892+J892+K892+M892+O892+P892+Q892+R892+S892)*0.0214,2)</f>
        <v>111450.35</v>
      </c>
      <c r="E892" s="30"/>
      <c r="F892" s="30"/>
      <c r="G892" s="30">
        <v>2246999.52</v>
      </c>
      <c r="H892" s="30">
        <v>1345411.5</v>
      </c>
      <c r="I892" s="30">
        <v>581393.37</v>
      </c>
      <c r="J892" s="30">
        <v>1034155.97</v>
      </c>
      <c r="K892" s="30"/>
      <c r="L892" s="16"/>
      <c r="M892" s="30"/>
      <c r="N892" s="30"/>
      <c r="O892" s="32"/>
      <c r="P892" s="30"/>
      <c r="Q892" s="30"/>
      <c r="R892" s="30"/>
      <c r="S892" s="30"/>
    </row>
    <row r="893" spans="1:19" hidden="1" x14ac:dyDescent="0.25">
      <c r="A893" s="21">
        <v>126</v>
      </c>
      <c r="B893" s="33" t="s">
        <v>147</v>
      </c>
      <c r="C893" s="111">
        <f t="shared" si="91"/>
        <v>22200997.199999999</v>
      </c>
      <c r="D893" s="29">
        <f t="shared" si="92"/>
        <v>465147.19</v>
      </c>
      <c r="E893" s="30"/>
      <c r="F893" s="30"/>
      <c r="G893" s="35"/>
      <c r="H893" s="30"/>
      <c r="I893" s="30"/>
      <c r="J893" s="30"/>
      <c r="K893" s="34"/>
      <c r="L893" s="16"/>
      <c r="M893" s="30"/>
      <c r="N893" s="30"/>
      <c r="O893" s="30"/>
      <c r="P893" s="35"/>
      <c r="Q893" s="30"/>
      <c r="R893" s="30">
        <v>21735850.010000002</v>
      </c>
      <c r="S893" s="30"/>
    </row>
    <row r="894" spans="1:19" hidden="1" x14ac:dyDescent="0.25">
      <c r="A894" s="21">
        <v>127</v>
      </c>
      <c r="B894" s="33" t="s">
        <v>148</v>
      </c>
      <c r="C894" s="111">
        <f t="shared" si="91"/>
        <v>19876490.23</v>
      </c>
      <c r="D894" s="29">
        <f t="shared" si="92"/>
        <v>416444.97</v>
      </c>
      <c r="E894" s="30"/>
      <c r="F894" s="30"/>
      <c r="G894" s="30">
        <v>6381998.5800000001</v>
      </c>
      <c r="H894" s="30">
        <v>3684748.93</v>
      </c>
      <c r="I894" s="30">
        <v>1732873.9</v>
      </c>
      <c r="J894" s="30">
        <v>2304956.66</v>
      </c>
      <c r="K894" s="30"/>
      <c r="L894" s="16"/>
      <c r="M894" s="30"/>
      <c r="N894" s="30" t="s">
        <v>56</v>
      </c>
      <c r="O894" s="34">
        <v>5355467.1900000004</v>
      </c>
      <c r="P894" s="35"/>
      <c r="Q894" s="30"/>
      <c r="R894" s="30"/>
      <c r="S894" s="30"/>
    </row>
    <row r="895" spans="1:19" hidden="1" x14ac:dyDescent="0.25">
      <c r="A895" s="21">
        <v>128</v>
      </c>
      <c r="B895" s="33" t="s">
        <v>150</v>
      </c>
      <c r="C895" s="111">
        <f t="shared" si="91"/>
        <v>15109260.380000001</v>
      </c>
      <c r="D895" s="29">
        <f t="shared" si="92"/>
        <v>316563.71000000002</v>
      </c>
      <c r="E895" s="30"/>
      <c r="F895" s="34">
        <v>1881677.2</v>
      </c>
      <c r="G895" s="30">
        <v>2973280.57</v>
      </c>
      <c r="H895" s="35">
        <v>2158235.94</v>
      </c>
      <c r="I895" s="35">
        <v>1032090.13</v>
      </c>
      <c r="J895" s="35">
        <v>1234347.4099999999</v>
      </c>
      <c r="K895" s="30"/>
      <c r="L895" s="16"/>
      <c r="M895" s="30"/>
      <c r="N895" s="30"/>
      <c r="O895" s="34"/>
      <c r="P895" s="30"/>
      <c r="Q895" s="34">
        <v>5513065.4199999999</v>
      </c>
      <c r="R895" s="30"/>
      <c r="S895" s="30"/>
    </row>
    <row r="896" spans="1:19" hidden="1" x14ac:dyDescent="0.25">
      <c r="A896" s="21">
        <v>129</v>
      </c>
      <c r="B896" s="33" t="s">
        <v>151</v>
      </c>
      <c r="C896" s="111">
        <f t="shared" si="91"/>
        <v>1464095.09</v>
      </c>
      <c r="D896" s="29">
        <f>ROUND((F896+G896+H896+I896+J896+K896+M896+O896+Q896+S896)*0.0214,2)</f>
        <v>30675.19</v>
      </c>
      <c r="E896" s="30"/>
      <c r="F896" s="30"/>
      <c r="G896" s="30">
        <v>1433419.9</v>
      </c>
      <c r="H896" s="30"/>
      <c r="I896" s="30"/>
      <c r="J896" s="30"/>
      <c r="K896" s="30"/>
      <c r="L896" s="16"/>
      <c r="M896" s="30"/>
      <c r="N896" s="30"/>
      <c r="O896" s="30"/>
      <c r="P896" s="30"/>
      <c r="Q896" s="30"/>
      <c r="R896" s="30"/>
      <c r="S896" s="30"/>
    </row>
    <row r="897" spans="1:19" hidden="1" x14ac:dyDescent="0.25">
      <c r="A897" s="21">
        <v>130</v>
      </c>
      <c r="B897" s="33" t="s">
        <v>152</v>
      </c>
      <c r="C897" s="111">
        <f t="shared" si="91"/>
        <v>1200328.5</v>
      </c>
      <c r="D897" s="29"/>
      <c r="E897" s="30"/>
      <c r="F897" s="30"/>
      <c r="G897" s="30">
        <v>1200328.5</v>
      </c>
      <c r="H897" s="30"/>
      <c r="I897" s="30"/>
      <c r="J897" s="30"/>
      <c r="K897" s="30"/>
      <c r="L897" s="16"/>
      <c r="M897" s="30"/>
      <c r="N897" s="30"/>
      <c r="O897" s="30"/>
      <c r="P897" s="30"/>
      <c r="Q897" s="30"/>
      <c r="R897" s="30"/>
      <c r="S897" s="30"/>
    </row>
    <row r="898" spans="1:19" hidden="1" x14ac:dyDescent="0.25">
      <c r="A898" s="21">
        <v>131</v>
      </c>
      <c r="B898" s="33" t="s">
        <v>153</v>
      </c>
      <c r="C898" s="111">
        <f t="shared" si="91"/>
        <v>17373863.120000001</v>
      </c>
      <c r="D898" s="29">
        <f t="shared" si="92"/>
        <v>364010.84</v>
      </c>
      <c r="E898" s="30"/>
      <c r="F898" s="30">
        <v>1142303.1599999999</v>
      </c>
      <c r="G898" s="35">
        <v>3609957.96</v>
      </c>
      <c r="H898" s="35">
        <v>2620385.4</v>
      </c>
      <c r="I898" s="35">
        <v>1253094.6599999999</v>
      </c>
      <c r="J898" s="35">
        <v>1498661.88</v>
      </c>
      <c r="K898" s="30"/>
      <c r="L898" s="16"/>
      <c r="M898" s="30"/>
      <c r="N898" s="30"/>
      <c r="O898" s="32"/>
      <c r="P898" s="35"/>
      <c r="Q898" s="32"/>
      <c r="R898" s="30">
        <v>6885449.2200000007</v>
      </c>
      <c r="S898" s="30"/>
    </row>
    <row r="899" spans="1:19" hidden="1" x14ac:dyDescent="0.25">
      <c r="A899" s="21">
        <v>132</v>
      </c>
      <c r="B899" s="33" t="s">
        <v>154</v>
      </c>
      <c r="C899" s="111">
        <f t="shared" si="91"/>
        <v>18509347.73</v>
      </c>
      <c r="D899" s="29">
        <f t="shared" si="92"/>
        <v>387801.1</v>
      </c>
      <c r="E899" s="30"/>
      <c r="F899" s="35"/>
      <c r="G899" s="30"/>
      <c r="H899" s="30"/>
      <c r="I899" s="30"/>
      <c r="J899" s="30"/>
      <c r="K899" s="30"/>
      <c r="L899" s="16"/>
      <c r="M899" s="30"/>
      <c r="N899" s="30"/>
      <c r="O899" s="34"/>
      <c r="P899" s="30"/>
      <c r="Q899" s="32"/>
      <c r="R899" s="30">
        <v>18121546.629999999</v>
      </c>
      <c r="S899" s="30"/>
    </row>
    <row r="900" spans="1:19" hidden="1" x14ac:dyDescent="0.25">
      <c r="A900" s="21">
        <v>133</v>
      </c>
      <c r="B900" s="33" t="s">
        <v>156</v>
      </c>
      <c r="C900" s="111">
        <f>ROUND(SUM(D900+E900+F900+G900+H900+I900+J900+K900+M900+O900+P900+Q900+R900+S900),2)</f>
        <v>2955965.67</v>
      </c>
      <c r="D900" s="29">
        <f>ROUND((F900+G900+H900+I900+J900+K900+M900+O900+Q900+S900)*0.0214,2)</f>
        <v>61932.31</v>
      </c>
      <c r="E900" s="30"/>
      <c r="F900" s="30"/>
      <c r="G900" s="30"/>
      <c r="H900" s="30">
        <v>1484933.9</v>
      </c>
      <c r="I900" s="30">
        <v>424286.7</v>
      </c>
      <c r="J900" s="30">
        <v>984812.76</v>
      </c>
      <c r="K900" s="30"/>
      <c r="L900" s="16"/>
      <c r="M900" s="30"/>
      <c r="N900" s="30"/>
      <c r="O900" s="30"/>
      <c r="P900" s="30"/>
      <c r="Q900" s="30"/>
      <c r="R900" s="30"/>
      <c r="S900" s="30"/>
    </row>
    <row r="901" spans="1:19" hidden="1" x14ac:dyDescent="0.25">
      <c r="A901" s="21">
        <v>134</v>
      </c>
      <c r="B901" s="33" t="s">
        <v>157</v>
      </c>
      <c r="C901" s="111">
        <f t="shared" si="91"/>
        <v>7082884.4699999997</v>
      </c>
      <c r="D901" s="29">
        <f t="shared" si="92"/>
        <v>148398.01</v>
      </c>
      <c r="E901" s="30"/>
      <c r="F901" s="30"/>
      <c r="G901" s="34"/>
      <c r="H901" s="30"/>
      <c r="I901" s="30"/>
      <c r="J901" s="30"/>
      <c r="K901" s="35"/>
      <c r="L901" s="16"/>
      <c r="M901" s="30"/>
      <c r="N901" s="30"/>
      <c r="O901" s="32"/>
      <c r="P901" s="30"/>
      <c r="Q901" s="30">
        <v>6934486.46</v>
      </c>
      <c r="R901" s="30"/>
      <c r="S901" s="30"/>
    </row>
    <row r="902" spans="1:19" hidden="1" x14ac:dyDescent="0.25">
      <c r="A902" s="21">
        <v>135</v>
      </c>
      <c r="B902" s="33" t="s">
        <v>158</v>
      </c>
      <c r="C902" s="111">
        <f t="shared" si="91"/>
        <v>9323033.4700000007</v>
      </c>
      <c r="D902" s="29">
        <f t="shared" si="92"/>
        <v>195332.79</v>
      </c>
      <c r="E902" s="30"/>
      <c r="F902" s="30"/>
      <c r="G902" s="32"/>
      <c r="H902" s="30"/>
      <c r="I902" s="30"/>
      <c r="J902" s="30"/>
      <c r="K902" s="30"/>
      <c r="L902" s="16"/>
      <c r="M902" s="30"/>
      <c r="N902" s="30"/>
      <c r="O902" s="35"/>
      <c r="P902" s="30"/>
      <c r="Q902" s="30"/>
      <c r="R902" s="30">
        <v>9127700.6799999997</v>
      </c>
      <c r="S902" s="30"/>
    </row>
    <row r="903" spans="1:19" hidden="1" x14ac:dyDescent="0.25">
      <c r="A903" s="21">
        <v>136</v>
      </c>
      <c r="B903" s="33" t="s">
        <v>159</v>
      </c>
      <c r="C903" s="111">
        <f t="shared" si="91"/>
        <v>9545230.8399999999</v>
      </c>
      <c r="D903" s="29">
        <v>185477.77</v>
      </c>
      <c r="E903" s="30"/>
      <c r="F903" s="30"/>
      <c r="G903" s="34"/>
      <c r="H903" s="30"/>
      <c r="I903" s="30"/>
      <c r="J903" s="30"/>
      <c r="K903" s="35"/>
      <c r="L903" s="16"/>
      <c r="M903" s="30"/>
      <c r="N903" s="30"/>
      <c r="O903" s="30"/>
      <c r="P903" s="30"/>
      <c r="Q903" s="30"/>
      <c r="R903" s="30">
        <v>9359753.0700000003</v>
      </c>
      <c r="S903" s="30"/>
    </row>
    <row r="904" spans="1:19" hidden="1" x14ac:dyDescent="0.25">
      <c r="A904" s="21">
        <v>137</v>
      </c>
      <c r="B904" s="33" t="s">
        <v>160</v>
      </c>
      <c r="C904" s="111">
        <f t="shared" si="91"/>
        <v>27778579.530000001</v>
      </c>
      <c r="D904" s="29">
        <f t="shared" si="92"/>
        <v>582006.66</v>
      </c>
      <c r="E904" s="30"/>
      <c r="F904" s="30">
        <v>2110858.5299999998</v>
      </c>
      <c r="G904" s="30">
        <v>6670830.3099999996</v>
      </c>
      <c r="H904" s="30">
        <v>4842202.1900000004</v>
      </c>
      <c r="I904" s="30">
        <v>2315589.7999999998</v>
      </c>
      <c r="J904" s="30">
        <v>2769372.72</v>
      </c>
      <c r="K904" s="30"/>
      <c r="L904" s="16"/>
      <c r="M904" s="30"/>
      <c r="N904" s="30" t="s">
        <v>56</v>
      </c>
      <c r="O904" s="35">
        <v>8487719.3200000003</v>
      </c>
      <c r="P904" s="30"/>
      <c r="Q904" s="34"/>
      <c r="R904" s="30"/>
      <c r="S904" s="30"/>
    </row>
    <row r="905" spans="1:19" hidden="1" x14ac:dyDescent="0.25">
      <c r="A905" s="21">
        <v>138</v>
      </c>
      <c r="B905" s="33" t="s">
        <v>161</v>
      </c>
      <c r="C905" s="111">
        <f t="shared" si="91"/>
        <v>27955618.859999999</v>
      </c>
      <c r="D905" s="29">
        <f t="shared" si="92"/>
        <v>585715.92000000004</v>
      </c>
      <c r="E905" s="30"/>
      <c r="F905" s="35">
        <v>2124311.52</v>
      </c>
      <c r="G905" s="30">
        <v>6713345.0599999996</v>
      </c>
      <c r="H905" s="30">
        <v>4873062.67</v>
      </c>
      <c r="I905" s="30">
        <v>2330347.59</v>
      </c>
      <c r="J905" s="30">
        <v>2787022.57</v>
      </c>
      <c r="K905" s="30"/>
      <c r="L905" s="16"/>
      <c r="M905" s="30"/>
      <c r="N905" s="30" t="s">
        <v>56</v>
      </c>
      <c r="O905" s="34">
        <v>8541813.5299999993</v>
      </c>
      <c r="P905" s="30"/>
      <c r="Q905" s="34"/>
      <c r="R905" s="30"/>
      <c r="S905" s="30"/>
    </row>
    <row r="906" spans="1:19" hidden="1" x14ac:dyDescent="0.25">
      <c r="A906" s="21">
        <v>139</v>
      </c>
      <c r="B906" s="33" t="s">
        <v>162</v>
      </c>
      <c r="C906" s="111">
        <f t="shared" si="91"/>
        <v>25387659.780000001</v>
      </c>
      <c r="D906" s="29">
        <f t="shared" si="92"/>
        <v>531912.98</v>
      </c>
      <c r="E906" s="30"/>
      <c r="F906" s="30">
        <v>2406043.6</v>
      </c>
      <c r="G906" s="32">
        <v>7603687.4800000004</v>
      </c>
      <c r="H906" s="30">
        <v>5519341.7400000002</v>
      </c>
      <c r="I906" s="30">
        <v>2639404.75</v>
      </c>
      <c r="J906" s="30">
        <v>3156645.23</v>
      </c>
      <c r="K906" s="30"/>
      <c r="L906" s="16"/>
      <c r="M906" s="30"/>
      <c r="N906" s="30"/>
      <c r="O906" s="30"/>
      <c r="P906" s="30">
        <v>3530624</v>
      </c>
      <c r="Q906" s="30"/>
      <c r="R906" s="30"/>
      <c r="S906" s="30"/>
    </row>
    <row r="907" spans="1:19" hidden="1" x14ac:dyDescent="0.25">
      <c r="A907" s="21">
        <v>140</v>
      </c>
      <c r="B907" s="33" t="s">
        <v>163</v>
      </c>
      <c r="C907" s="111">
        <f>ROUND(SUM(D907+E907+F907+G907+H907+I907+J907+K907+M907+O907+P907+Q907+R907+S907),2)</f>
        <v>417813.07</v>
      </c>
      <c r="D907" s="29">
        <f>ROUND((F907+G907+H907+I907+J907+K907+M907+O907+Q907+S907)*0.0214,2)</f>
        <v>8753.8700000000008</v>
      </c>
      <c r="E907" s="30"/>
      <c r="F907" s="30"/>
      <c r="G907" s="30">
        <v>409059.2</v>
      </c>
      <c r="H907" s="30"/>
      <c r="I907" s="30"/>
      <c r="J907" s="30"/>
      <c r="K907" s="30"/>
      <c r="L907" s="16"/>
      <c r="M907" s="30"/>
      <c r="N907" s="30"/>
      <c r="O907" s="34"/>
      <c r="P907" s="30"/>
      <c r="Q907" s="32"/>
      <c r="R907" s="30"/>
      <c r="S907" s="30"/>
    </row>
    <row r="908" spans="1:19" hidden="1" x14ac:dyDescent="0.25">
      <c r="A908" s="21">
        <v>141</v>
      </c>
      <c r="B908" s="33" t="s">
        <v>834</v>
      </c>
      <c r="C908" s="111">
        <f t="shared" si="91"/>
        <v>236857.38</v>
      </c>
      <c r="D908" s="29"/>
      <c r="E908" s="30">
        <v>236857.38</v>
      </c>
      <c r="F908" s="34"/>
      <c r="G908" s="35"/>
      <c r="H908" s="30"/>
      <c r="I908" s="30"/>
      <c r="J908" s="30"/>
      <c r="K908" s="30"/>
      <c r="L908" s="16"/>
      <c r="M908" s="30"/>
      <c r="N908" s="30"/>
      <c r="O908" s="34"/>
      <c r="P908" s="30"/>
      <c r="Q908" s="34"/>
      <c r="R908" s="30"/>
      <c r="S908" s="30"/>
    </row>
    <row r="909" spans="1:19" hidden="1" x14ac:dyDescent="0.25">
      <c r="A909" s="21">
        <v>142</v>
      </c>
      <c r="B909" s="33" t="s">
        <v>835</v>
      </c>
      <c r="C909" s="111">
        <f t="shared" si="91"/>
        <v>587070.81999999995</v>
      </c>
      <c r="D909" s="29"/>
      <c r="E909" s="30">
        <v>587070.81999999995</v>
      </c>
      <c r="F909" s="34"/>
      <c r="G909" s="35"/>
      <c r="H909" s="30"/>
      <c r="I909" s="30"/>
      <c r="J909" s="30"/>
      <c r="K909" s="30"/>
      <c r="L909" s="16"/>
      <c r="M909" s="30"/>
      <c r="N909" s="30"/>
      <c r="O909" s="34"/>
      <c r="P909" s="30"/>
      <c r="Q909" s="34"/>
      <c r="R909" s="30"/>
      <c r="S909" s="30"/>
    </row>
    <row r="910" spans="1:19" hidden="1" x14ac:dyDescent="0.25">
      <c r="A910" s="21">
        <v>143</v>
      </c>
      <c r="B910" s="33" t="s">
        <v>836</v>
      </c>
      <c r="C910" s="111">
        <f t="shared" si="91"/>
        <v>234198.94</v>
      </c>
      <c r="D910" s="29"/>
      <c r="E910" s="30">
        <v>234198.94</v>
      </c>
      <c r="F910" s="34"/>
      <c r="G910" s="32"/>
      <c r="H910" s="34"/>
      <c r="I910" s="34"/>
      <c r="J910" s="34"/>
      <c r="K910" s="30"/>
      <c r="L910" s="16"/>
      <c r="M910" s="30"/>
      <c r="N910" s="30"/>
      <c r="O910" s="34"/>
      <c r="P910" s="30"/>
      <c r="Q910" s="30"/>
      <c r="R910" s="30"/>
      <c r="S910" s="30"/>
    </row>
    <row r="911" spans="1:19" hidden="1" x14ac:dyDescent="0.25">
      <c r="A911" s="21">
        <v>144</v>
      </c>
      <c r="B911" s="33" t="s">
        <v>372</v>
      </c>
      <c r="C911" s="111">
        <f t="shared" si="91"/>
        <v>834240.07</v>
      </c>
      <c r="D911" s="29"/>
      <c r="E911" s="30">
        <v>834240.07</v>
      </c>
      <c r="F911" s="30"/>
      <c r="G911" s="32"/>
      <c r="H911" s="30"/>
      <c r="I911" s="30"/>
      <c r="J911" s="30"/>
      <c r="K911" s="30"/>
      <c r="L911" s="16"/>
      <c r="M911" s="30"/>
      <c r="N911" s="30"/>
      <c r="O911" s="30"/>
      <c r="P911" s="30"/>
      <c r="Q911" s="34"/>
      <c r="R911" s="30"/>
      <c r="S911" s="30"/>
    </row>
    <row r="912" spans="1:19" hidden="1" x14ac:dyDescent="0.25">
      <c r="A912" s="21">
        <v>145</v>
      </c>
      <c r="B912" s="33" t="s">
        <v>164</v>
      </c>
      <c r="C912" s="111">
        <f t="shared" si="91"/>
        <v>2088463.31</v>
      </c>
      <c r="D912" s="29">
        <f>ROUND((F912+G912+H912+I912+J912+K912+M912+O912+P912+Q912+R912+S912)*0.0214,2)</f>
        <v>43756.72</v>
      </c>
      <c r="E912" s="30"/>
      <c r="F912" s="30"/>
      <c r="G912" s="32"/>
      <c r="H912" s="30">
        <v>1383219.96</v>
      </c>
      <c r="I912" s="30">
        <v>661486.63</v>
      </c>
      <c r="J912" s="30"/>
      <c r="K912" s="30"/>
      <c r="L912" s="16"/>
      <c r="M912" s="30"/>
      <c r="N912" s="30"/>
      <c r="O912" s="30"/>
      <c r="P912" s="30"/>
      <c r="Q912" s="30"/>
      <c r="R912" s="30"/>
      <c r="S912" s="30"/>
    </row>
    <row r="913" spans="1:19" hidden="1" x14ac:dyDescent="0.25">
      <c r="A913" s="21">
        <v>146</v>
      </c>
      <c r="B913" s="33" t="s">
        <v>837</v>
      </c>
      <c r="C913" s="111">
        <f t="shared" si="91"/>
        <v>552333.39</v>
      </c>
      <c r="D913" s="29"/>
      <c r="E913" s="30">
        <v>552333.39</v>
      </c>
      <c r="F913" s="30"/>
      <c r="G913" s="32"/>
      <c r="H913" s="30"/>
      <c r="I913" s="30"/>
      <c r="J913" s="30"/>
      <c r="K913" s="30"/>
      <c r="L913" s="16"/>
      <c r="M913" s="30"/>
      <c r="N913" s="30"/>
      <c r="O913" s="30"/>
      <c r="P913" s="30"/>
      <c r="Q913" s="30"/>
      <c r="R913" s="30"/>
      <c r="S913" s="30"/>
    </row>
    <row r="914" spans="1:19" hidden="1" x14ac:dyDescent="0.25">
      <c r="A914" s="21">
        <v>147</v>
      </c>
      <c r="B914" s="33" t="s">
        <v>165</v>
      </c>
      <c r="C914" s="111">
        <f t="shared" si="91"/>
        <v>2803031.44</v>
      </c>
      <c r="D914" s="29">
        <f>ROUND((F914+G914+H914+I914+J914+K914+M914+O914+P914+Q914+R914+S914)*0.0214,2)</f>
        <v>58728.09</v>
      </c>
      <c r="E914" s="30"/>
      <c r="F914" s="35"/>
      <c r="G914" s="34"/>
      <c r="H914" s="35"/>
      <c r="I914" s="35"/>
      <c r="J914" s="35"/>
      <c r="K914" s="30"/>
      <c r="L914" s="16"/>
      <c r="M914" s="30"/>
      <c r="N914" s="30"/>
      <c r="O914" s="30"/>
      <c r="P914" s="30"/>
      <c r="Q914" s="30">
        <v>2744303.35</v>
      </c>
      <c r="R914" s="30"/>
      <c r="S914" s="30"/>
    </row>
    <row r="915" spans="1:19" hidden="1" x14ac:dyDescent="0.25">
      <c r="A915" s="21">
        <v>148</v>
      </c>
      <c r="B915" s="33" t="s">
        <v>166</v>
      </c>
      <c r="C915" s="111">
        <f t="shared" si="91"/>
        <v>1990991.58</v>
      </c>
      <c r="D915" s="29">
        <f>ROUND((F915+G915+H915+I915+J915+K915+M915+O915+P915+Q915+R915+S915)*0.0214,2)</f>
        <v>41714.53</v>
      </c>
      <c r="E915" s="30"/>
      <c r="F915" s="35">
        <v>466630.54</v>
      </c>
      <c r="G915" s="32">
        <v>1482646.51</v>
      </c>
      <c r="H915" s="30"/>
      <c r="I915" s="30"/>
      <c r="J915" s="30"/>
      <c r="K915" s="30"/>
      <c r="L915" s="16"/>
      <c r="M915" s="30"/>
      <c r="N915" s="30"/>
      <c r="O915" s="35"/>
      <c r="P915" s="30"/>
      <c r="Q915" s="30"/>
      <c r="R915" s="30"/>
      <c r="S915" s="30"/>
    </row>
    <row r="916" spans="1:19" hidden="1" x14ac:dyDescent="0.25">
      <c r="A916" s="21">
        <v>149</v>
      </c>
      <c r="B916" s="33" t="s">
        <v>838</v>
      </c>
      <c r="C916" s="111">
        <f t="shared" si="91"/>
        <v>348334.38</v>
      </c>
      <c r="D916" s="29"/>
      <c r="E916" s="30">
        <v>348334.38</v>
      </c>
      <c r="F916" s="32"/>
      <c r="G916" s="30"/>
      <c r="H916" s="34"/>
      <c r="I916" s="34"/>
      <c r="J916" s="34"/>
      <c r="K916" s="30"/>
      <c r="L916" s="16"/>
      <c r="M916" s="30"/>
      <c r="N916" s="30"/>
      <c r="O916" s="30"/>
      <c r="P916" s="30"/>
      <c r="Q916" s="30"/>
      <c r="R916" s="30"/>
      <c r="S916" s="30"/>
    </row>
    <row r="917" spans="1:19" hidden="1" x14ac:dyDescent="0.25">
      <c r="A917" s="21">
        <v>150</v>
      </c>
      <c r="B917" s="33" t="s">
        <v>168</v>
      </c>
      <c r="C917" s="111">
        <f t="shared" si="91"/>
        <v>5338252.42</v>
      </c>
      <c r="D917" s="29">
        <f t="shared" ref="D917:D922" si="93">ROUND((F917+G917+H917+I917+J917+K917+M917+O917+P917+Q917+R917+S917)*0.0214,2)</f>
        <v>111845.12</v>
      </c>
      <c r="E917" s="30"/>
      <c r="F917" s="35">
        <v>2118185.6</v>
      </c>
      <c r="G917" s="32"/>
      <c r="H917" s="35"/>
      <c r="I917" s="35"/>
      <c r="J917" s="35"/>
      <c r="K917" s="30"/>
      <c r="L917" s="16"/>
      <c r="M917" s="30"/>
      <c r="N917" s="30"/>
      <c r="O917" s="35"/>
      <c r="P917" s="30">
        <v>3108221.7</v>
      </c>
      <c r="Q917" s="35"/>
      <c r="R917" s="30"/>
      <c r="S917" s="30"/>
    </row>
    <row r="918" spans="1:19" hidden="1" x14ac:dyDescent="0.25">
      <c r="A918" s="21">
        <v>151</v>
      </c>
      <c r="B918" s="33" t="s">
        <v>169</v>
      </c>
      <c r="C918" s="111">
        <f t="shared" si="91"/>
        <v>7347263.75</v>
      </c>
      <c r="D918" s="29">
        <f t="shared" si="93"/>
        <v>153937.19</v>
      </c>
      <c r="E918" s="30"/>
      <c r="F918" s="35"/>
      <c r="G918" s="32"/>
      <c r="H918" s="35"/>
      <c r="I918" s="35"/>
      <c r="J918" s="35"/>
      <c r="K918" s="30"/>
      <c r="L918" s="16"/>
      <c r="M918" s="30"/>
      <c r="N918" s="30"/>
      <c r="O918" s="30"/>
      <c r="P918" s="30"/>
      <c r="Q918" s="35">
        <v>7193326.5599999996</v>
      </c>
      <c r="R918" s="30"/>
      <c r="S918" s="30"/>
    </row>
    <row r="919" spans="1:19" hidden="1" x14ac:dyDescent="0.25">
      <c r="A919" s="21">
        <v>152</v>
      </c>
      <c r="B919" s="33" t="s">
        <v>170</v>
      </c>
      <c r="C919" s="111">
        <f t="shared" si="91"/>
        <v>11927519.689999999</v>
      </c>
      <c r="D919" s="29">
        <f t="shared" si="93"/>
        <v>249901.04</v>
      </c>
      <c r="E919" s="30"/>
      <c r="F919" s="30"/>
      <c r="G919" s="32">
        <v>6213227.3300000001</v>
      </c>
      <c r="H919" s="35"/>
      <c r="I919" s="35"/>
      <c r="J919" s="35">
        <v>2579400.38</v>
      </c>
      <c r="K919" s="30"/>
      <c r="L919" s="16"/>
      <c r="M919" s="30"/>
      <c r="N919" s="30"/>
      <c r="O919" s="30"/>
      <c r="P919" s="30">
        <v>2884990.94</v>
      </c>
      <c r="Q919" s="35"/>
      <c r="R919" s="30"/>
      <c r="S919" s="30"/>
    </row>
    <row r="920" spans="1:19" hidden="1" x14ac:dyDescent="0.25">
      <c r="A920" s="21">
        <v>153</v>
      </c>
      <c r="B920" s="33" t="s">
        <v>171</v>
      </c>
      <c r="C920" s="111">
        <f t="shared" si="91"/>
        <v>14022974.779999999</v>
      </c>
      <c r="D920" s="29">
        <f t="shared" si="93"/>
        <v>293804.25</v>
      </c>
      <c r="E920" s="30"/>
      <c r="F920" s="34">
        <v>2115963.46</v>
      </c>
      <c r="G920" s="30"/>
      <c r="H920" s="30"/>
      <c r="I920" s="30"/>
      <c r="J920" s="30"/>
      <c r="K920" s="30"/>
      <c r="L920" s="16"/>
      <c r="M920" s="30"/>
      <c r="N920" s="30" t="s">
        <v>56</v>
      </c>
      <c r="O920" s="35">
        <v>8508246.1400000006</v>
      </c>
      <c r="P920" s="30">
        <v>3104960.93</v>
      </c>
      <c r="Q920" s="34"/>
      <c r="R920" s="30"/>
      <c r="S920" s="30"/>
    </row>
    <row r="921" spans="1:19" hidden="1" x14ac:dyDescent="0.25">
      <c r="A921" s="21">
        <v>154</v>
      </c>
      <c r="B921" s="33" t="s">
        <v>172</v>
      </c>
      <c r="C921" s="111">
        <f t="shared" si="91"/>
        <v>23902745.050000001</v>
      </c>
      <c r="D921" s="29">
        <f t="shared" si="93"/>
        <v>500801.59</v>
      </c>
      <c r="E921" s="30"/>
      <c r="F921" s="30">
        <v>3263731.89</v>
      </c>
      <c r="G921" s="35"/>
      <c r="H921" s="30">
        <v>7486835.1100000003</v>
      </c>
      <c r="I921" s="30">
        <v>3580279.87</v>
      </c>
      <c r="J921" s="30">
        <v>4281902.34</v>
      </c>
      <c r="K921" s="30"/>
      <c r="L921" s="16"/>
      <c r="M921" s="30"/>
      <c r="N921" s="30"/>
      <c r="O921" s="30"/>
      <c r="P921" s="30">
        <v>4789194.25</v>
      </c>
      <c r="Q921" s="34"/>
      <c r="R921" s="30"/>
      <c r="S921" s="30"/>
    </row>
    <row r="922" spans="1:19" hidden="1" x14ac:dyDescent="0.25">
      <c r="A922" s="21">
        <v>155</v>
      </c>
      <c r="B922" s="33" t="s">
        <v>173</v>
      </c>
      <c r="C922" s="111">
        <f t="shared" si="91"/>
        <v>12877966.09</v>
      </c>
      <c r="D922" s="29">
        <f t="shared" si="93"/>
        <v>269814.45</v>
      </c>
      <c r="E922" s="30"/>
      <c r="F922" s="35"/>
      <c r="G922" s="35"/>
      <c r="H922" s="35">
        <v>6149915.0300000003</v>
      </c>
      <c r="I922" s="35">
        <v>2940951.24</v>
      </c>
      <c r="J922" s="35">
        <v>3517285.37</v>
      </c>
      <c r="K922" s="30"/>
      <c r="L922" s="16"/>
      <c r="M922" s="30"/>
      <c r="N922" s="30"/>
      <c r="O922" s="35"/>
      <c r="P922" s="30"/>
      <c r="Q922" s="34"/>
      <c r="R922" s="30"/>
      <c r="S922" s="30"/>
    </row>
    <row r="923" spans="1:19" hidden="1" x14ac:dyDescent="0.25">
      <c r="A923" s="21">
        <v>156</v>
      </c>
      <c r="B923" s="33" t="s">
        <v>839</v>
      </c>
      <c r="C923" s="111">
        <f t="shared" si="91"/>
        <v>450260.36</v>
      </c>
      <c r="D923" s="29"/>
      <c r="E923" s="30">
        <v>450260.36</v>
      </c>
      <c r="F923" s="32"/>
      <c r="G923" s="32"/>
      <c r="H923" s="35"/>
      <c r="I923" s="35"/>
      <c r="J923" s="35"/>
      <c r="K923" s="30"/>
      <c r="L923" s="16"/>
      <c r="M923" s="30"/>
      <c r="N923" s="30"/>
      <c r="O923" s="34"/>
      <c r="P923" s="30"/>
      <c r="Q923" s="34"/>
      <c r="R923" s="30"/>
      <c r="S923" s="30"/>
    </row>
    <row r="924" spans="1:19" hidden="1" x14ac:dyDescent="0.25">
      <c r="A924" s="21">
        <v>157</v>
      </c>
      <c r="B924" s="33" t="s">
        <v>174</v>
      </c>
      <c r="C924" s="111">
        <f t="shared" si="91"/>
        <v>85866358.269999996</v>
      </c>
      <c r="D924" s="29">
        <f>ROUND((F924+G924+H924+I924+J924+K924+M924+O924+P924+Q924+R924+S924)*0.0214,2)</f>
        <v>1799040.6</v>
      </c>
      <c r="E924" s="30"/>
      <c r="F924" s="34">
        <v>1262701.33</v>
      </c>
      <c r="G924" s="32"/>
      <c r="H924" s="34">
        <v>14476596.060000001</v>
      </c>
      <c r="I924" s="34">
        <v>6922853.8700000001</v>
      </c>
      <c r="J924" s="34">
        <v>8279515.9299999997</v>
      </c>
      <c r="K924" s="30"/>
      <c r="L924" s="16"/>
      <c r="M924" s="30"/>
      <c r="N924" s="30" t="s">
        <v>56</v>
      </c>
      <c r="O924" s="35">
        <v>25375496.379999999</v>
      </c>
      <c r="P924" s="35">
        <v>9260419.0600000005</v>
      </c>
      <c r="Q924" s="35">
        <v>18489735.039999999</v>
      </c>
      <c r="R924" s="30"/>
      <c r="S924" s="30"/>
    </row>
    <row r="925" spans="1:19" hidden="1" x14ac:dyDescent="0.25">
      <c r="A925" s="21">
        <v>158</v>
      </c>
      <c r="B925" s="33" t="s">
        <v>840</v>
      </c>
      <c r="C925" s="111">
        <f t="shared" si="91"/>
        <v>169502.91</v>
      </c>
      <c r="D925" s="29"/>
      <c r="E925" s="30">
        <v>169502.91</v>
      </c>
      <c r="F925" s="30"/>
      <c r="G925" s="30"/>
      <c r="H925" s="35"/>
      <c r="I925" s="35"/>
      <c r="J925" s="35"/>
      <c r="K925" s="30"/>
      <c r="L925" s="16"/>
      <c r="M925" s="30"/>
      <c r="N925" s="30"/>
      <c r="O925" s="32"/>
      <c r="P925" s="30"/>
      <c r="Q925" s="32"/>
      <c r="R925" s="30"/>
      <c r="S925" s="30"/>
    </row>
    <row r="926" spans="1:19" hidden="1" x14ac:dyDescent="0.25">
      <c r="A926" s="21">
        <v>159</v>
      </c>
      <c r="B926" s="33" t="s">
        <v>841</v>
      </c>
      <c r="C926" s="111">
        <f t="shared" si="91"/>
        <v>458672.54</v>
      </c>
      <c r="D926" s="29"/>
      <c r="E926" s="30">
        <v>458672.54</v>
      </c>
      <c r="F926" s="30"/>
      <c r="G926" s="35"/>
      <c r="H926" s="35"/>
      <c r="I926" s="30"/>
      <c r="J926" s="30"/>
      <c r="K926" s="30"/>
      <c r="L926" s="16"/>
      <c r="M926" s="30"/>
      <c r="N926" s="30"/>
      <c r="O926" s="35"/>
      <c r="P926" s="30"/>
      <c r="Q926" s="32"/>
      <c r="R926" s="30"/>
      <c r="S926" s="30"/>
    </row>
    <row r="927" spans="1:19" hidden="1" x14ac:dyDescent="0.25">
      <c r="A927" s="21">
        <v>160</v>
      </c>
      <c r="B927" s="33" t="s">
        <v>175</v>
      </c>
      <c r="C927" s="111">
        <f t="shared" si="91"/>
        <v>42908776.200000003</v>
      </c>
      <c r="D927" s="29">
        <f>ROUND((F927+G927+H927+I927+J927+K927+M927+O927+P927+Q927+R927+S927)*0.0214,2)</f>
        <v>899009.02</v>
      </c>
      <c r="E927" s="30"/>
      <c r="F927" s="30">
        <v>2007903.41</v>
      </c>
      <c r="G927" s="35"/>
      <c r="H927" s="35"/>
      <c r="I927" s="35"/>
      <c r="J927" s="35"/>
      <c r="K927" s="30"/>
      <c r="L927" s="16"/>
      <c r="M927" s="30"/>
      <c r="N927" s="30"/>
      <c r="O927" s="34"/>
      <c r="P927" s="35">
        <v>13348899.630000001</v>
      </c>
      <c r="Q927" s="32">
        <v>26652964.140000001</v>
      </c>
      <c r="R927" s="30"/>
      <c r="S927" s="30"/>
    </row>
    <row r="928" spans="1:19" hidden="1" x14ac:dyDescent="0.25">
      <c r="A928" s="21">
        <v>161</v>
      </c>
      <c r="B928" s="33" t="s">
        <v>176</v>
      </c>
      <c r="C928" s="111">
        <f t="shared" si="91"/>
        <v>2385331.9300000002</v>
      </c>
      <c r="D928" s="29">
        <f>ROUND((F928+G928+H928+I928+J928+K928+M928+O928+P928+Q928+R928+S928)*0.0214,2)</f>
        <v>49976.6</v>
      </c>
      <c r="E928" s="30"/>
      <c r="F928" s="30">
        <v>2335355.33</v>
      </c>
      <c r="G928" s="30"/>
      <c r="H928" s="30"/>
      <c r="I928" s="30"/>
      <c r="J928" s="30"/>
      <c r="K928" s="30"/>
      <c r="L928" s="16"/>
      <c r="M928" s="30"/>
      <c r="N928" s="30"/>
      <c r="O928" s="32"/>
      <c r="P928" s="35"/>
      <c r="Q928" s="35"/>
      <c r="R928" s="30"/>
      <c r="S928" s="30"/>
    </row>
    <row r="929" spans="1:19" hidden="1" x14ac:dyDescent="0.25">
      <c r="A929" s="21">
        <v>162</v>
      </c>
      <c r="B929" s="33" t="s">
        <v>177</v>
      </c>
      <c r="C929" s="111">
        <f>ROUND(SUM(D929+E929+F929+G929+H929+I929+J929+K929+M929+O929+P929+Q929+R929+S929),2)</f>
        <v>34927804.049999997</v>
      </c>
      <c r="D929" s="29">
        <f>ROUND((F929+G929+H929+I929+J929+K929+M929+O929+P929+Q929+R929+S929)*0.0214,2)</f>
        <v>731794.6</v>
      </c>
      <c r="E929" s="30"/>
      <c r="F929" s="30">
        <v>3961185.45</v>
      </c>
      <c r="G929" s="30"/>
      <c r="H929" s="30">
        <v>9086758.1199999992</v>
      </c>
      <c r="I929" s="30">
        <v>4345379.1500000004</v>
      </c>
      <c r="J929" s="35">
        <v>5196937.0599999996</v>
      </c>
      <c r="K929" s="30"/>
      <c r="L929" s="16"/>
      <c r="M929" s="30"/>
      <c r="N929" s="30"/>
      <c r="O929" s="34"/>
      <c r="P929" s="30"/>
      <c r="Q929" s="34">
        <v>11605749.67</v>
      </c>
      <c r="R929" s="30"/>
      <c r="S929" s="30"/>
    </row>
    <row r="930" spans="1:19" hidden="1" x14ac:dyDescent="0.25">
      <c r="A930" s="21">
        <v>163</v>
      </c>
      <c r="B930" s="33" t="s">
        <v>178</v>
      </c>
      <c r="C930" s="111">
        <f>ROUND(SUM(D930+E930+F930+G930+H930+I930+J930+K930+M930+O930+P930+Q930+R930+S930),2)</f>
        <v>27819690.850000001</v>
      </c>
      <c r="D930" s="29">
        <f>ROUND((F930+G930+H930+I930+J930+K930+M930+O930+P930+Q930+R930+S930)*0.0214,2)</f>
        <v>575722.27</v>
      </c>
      <c r="E930" s="30">
        <v>341058.58</v>
      </c>
      <c r="F930" s="32">
        <v>2225609.9</v>
      </c>
      <c r="G930" s="35">
        <v>9374801.4000000004</v>
      </c>
      <c r="H930" s="32">
        <v>6161391.0999999996</v>
      </c>
      <c r="I930" s="32">
        <v>2415908.4</v>
      </c>
      <c r="J930" s="32">
        <v>3521987.3</v>
      </c>
      <c r="K930" s="35"/>
      <c r="L930" s="73"/>
      <c r="M930" s="35"/>
      <c r="N930" s="35"/>
      <c r="O930" s="35"/>
      <c r="P930" s="35">
        <v>3203211.9</v>
      </c>
      <c r="Q930" s="35"/>
      <c r="R930" s="30"/>
      <c r="S930" s="30"/>
    </row>
    <row r="931" spans="1:19" hidden="1" x14ac:dyDescent="0.25">
      <c r="A931" s="21">
        <v>164</v>
      </c>
      <c r="B931" s="33" t="s">
        <v>179</v>
      </c>
      <c r="C931" s="111">
        <f t="shared" ref="C931:C938" si="94">ROUND(SUM(D931+E931+F931+G931+H931+I931+J931+K931+M931+O931+P931+Q931+R931+S931),2)</f>
        <v>278124.79999999999</v>
      </c>
      <c r="D931" s="29"/>
      <c r="E931" s="30">
        <v>278124.79999999999</v>
      </c>
      <c r="F931" s="32"/>
      <c r="G931" s="35"/>
      <c r="H931" s="32"/>
      <c r="I931" s="32"/>
      <c r="J931" s="32"/>
      <c r="K931" s="35"/>
      <c r="L931" s="73"/>
      <c r="M931" s="35"/>
      <c r="N931" s="35"/>
      <c r="O931" s="35"/>
      <c r="P931" s="35"/>
      <c r="Q931" s="30"/>
      <c r="R931" s="30"/>
      <c r="S931" s="30"/>
    </row>
    <row r="932" spans="1:19" hidden="1" x14ac:dyDescent="0.25">
      <c r="A932" s="21">
        <v>165</v>
      </c>
      <c r="B932" s="33" t="s">
        <v>180</v>
      </c>
      <c r="C932" s="111">
        <f>ROUND(SUM(D932+E932+F932+G932+H932+I932+J932+K932+M932+O932+P932+Q932+R932+S932),2)</f>
        <v>81858.820000000007</v>
      </c>
      <c r="D932" s="29"/>
      <c r="E932" s="30">
        <v>81858.820000000007</v>
      </c>
      <c r="F932" s="32"/>
      <c r="G932" s="35"/>
      <c r="H932" s="32"/>
      <c r="I932" s="32"/>
      <c r="J932" s="32"/>
      <c r="K932" s="35"/>
      <c r="L932" s="73"/>
      <c r="M932" s="35"/>
      <c r="N932" s="35"/>
      <c r="O932" s="35"/>
      <c r="P932" s="35"/>
      <c r="Q932" s="30"/>
      <c r="R932" s="30"/>
      <c r="S932" s="30"/>
    </row>
    <row r="933" spans="1:19" hidden="1" x14ac:dyDescent="0.25">
      <c r="A933" s="21">
        <v>166</v>
      </c>
      <c r="B933" s="33" t="s">
        <v>181</v>
      </c>
      <c r="C933" s="111">
        <f>ROUND(SUM(D933+E933+F933+G933+H933+I933+J933+K933+M933+O933+P933+Q933+R933+S933),2)</f>
        <v>84605.75</v>
      </c>
      <c r="D933" s="29"/>
      <c r="E933" s="30">
        <v>84605.75</v>
      </c>
      <c r="F933" s="32"/>
      <c r="G933" s="35"/>
      <c r="H933" s="32"/>
      <c r="I933" s="32"/>
      <c r="J933" s="32"/>
      <c r="K933" s="35"/>
      <c r="L933" s="73"/>
      <c r="M933" s="35"/>
      <c r="N933" s="35"/>
      <c r="O933" s="35"/>
      <c r="P933" s="35"/>
      <c r="Q933" s="30"/>
      <c r="R933" s="30"/>
      <c r="S933" s="30"/>
    </row>
    <row r="934" spans="1:19" hidden="1" x14ac:dyDescent="0.25">
      <c r="A934" s="21">
        <v>167</v>
      </c>
      <c r="B934" s="33" t="s">
        <v>182</v>
      </c>
      <c r="C934" s="111">
        <f t="shared" si="94"/>
        <v>85115.56</v>
      </c>
      <c r="D934" s="29"/>
      <c r="E934" s="30">
        <v>85115.56</v>
      </c>
      <c r="F934" s="32"/>
      <c r="G934" s="35"/>
      <c r="H934" s="32"/>
      <c r="I934" s="32"/>
      <c r="J934" s="32"/>
      <c r="K934" s="35"/>
      <c r="L934" s="73"/>
      <c r="M934" s="35"/>
      <c r="N934" s="35"/>
      <c r="O934" s="35"/>
      <c r="P934" s="35"/>
      <c r="Q934" s="30"/>
      <c r="R934" s="30"/>
      <c r="S934" s="30"/>
    </row>
    <row r="935" spans="1:19" hidden="1" x14ac:dyDescent="0.25">
      <c r="A935" s="21">
        <v>168</v>
      </c>
      <c r="B935" s="33" t="s">
        <v>183</v>
      </c>
      <c r="C935" s="111">
        <f t="shared" si="94"/>
        <v>336500.34</v>
      </c>
      <c r="D935" s="29"/>
      <c r="E935" s="30">
        <v>336500.34</v>
      </c>
      <c r="F935" s="32"/>
      <c r="G935" s="35"/>
      <c r="H935" s="32"/>
      <c r="I935" s="32"/>
      <c r="J935" s="32"/>
      <c r="K935" s="35"/>
      <c r="L935" s="73"/>
      <c r="M935" s="35"/>
      <c r="N935" s="35"/>
      <c r="O935" s="35"/>
      <c r="P935" s="35"/>
      <c r="Q935" s="30"/>
      <c r="R935" s="30"/>
      <c r="S935" s="30"/>
    </row>
    <row r="936" spans="1:19" hidden="1" x14ac:dyDescent="0.25">
      <c r="A936" s="21">
        <v>169</v>
      </c>
      <c r="B936" s="33" t="s">
        <v>184</v>
      </c>
      <c r="C936" s="111">
        <f t="shared" si="94"/>
        <v>361422.81</v>
      </c>
      <c r="D936" s="29"/>
      <c r="E936" s="30">
        <v>361422.81</v>
      </c>
      <c r="F936" s="32"/>
      <c r="G936" s="35"/>
      <c r="H936" s="32"/>
      <c r="I936" s="32"/>
      <c r="J936" s="32"/>
      <c r="K936" s="35"/>
      <c r="L936" s="73"/>
      <c r="M936" s="35"/>
      <c r="N936" s="35"/>
      <c r="O936" s="35"/>
      <c r="P936" s="35"/>
      <c r="Q936" s="30"/>
      <c r="R936" s="30"/>
      <c r="S936" s="30"/>
    </row>
    <row r="937" spans="1:19" hidden="1" x14ac:dyDescent="0.25">
      <c r="A937" s="21">
        <v>170</v>
      </c>
      <c r="B937" s="33" t="s">
        <v>185</v>
      </c>
      <c r="C937" s="111">
        <f>ROUND(SUM(D937+E937+F937+G937+H937+I937+J937+K937+M937+O937+P937+Q937+R937+S937),2)</f>
        <v>84977.54</v>
      </c>
      <c r="D937" s="29"/>
      <c r="E937" s="30">
        <v>84977.54</v>
      </c>
      <c r="F937" s="32"/>
      <c r="G937" s="35"/>
      <c r="H937" s="32"/>
      <c r="I937" s="32"/>
      <c r="J937" s="32"/>
      <c r="K937" s="35"/>
      <c r="L937" s="73"/>
      <c r="M937" s="35"/>
      <c r="N937" s="35"/>
      <c r="O937" s="35"/>
      <c r="P937" s="35"/>
      <c r="Q937" s="30"/>
      <c r="R937" s="30"/>
      <c r="S937" s="30"/>
    </row>
    <row r="938" spans="1:19" hidden="1" x14ac:dyDescent="0.25">
      <c r="A938" s="21">
        <v>171</v>
      </c>
      <c r="B938" s="33" t="s">
        <v>186</v>
      </c>
      <c r="C938" s="111">
        <f t="shared" si="94"/>
        <v>338741.36</v>
      </c>
      <c r="D938" s="29"/>
      <c r="E938" s="30">
        <v>338741.36</v>
      </c>
      <c r="F938" s="32"/>
      <c r="G938" s="35"/>
      <c r="H938" s="32"/>
      <c r="I938" s="32"/>
      <c r="J938" s="32"/>
      <c r="K938" s="35"/>
      <c r="L938" s="73"/>
      <c r="M938" s="35"/>
      <c r="N938" s="35"/>
      <c r="O938" s="35"/>
      <c r="P938" s="35"/>
      <c r="Q938" s="30"/>
      <c r="R938" s="30"/>
      <c r="S938" s="30"/>
    </row>
    <row r="939" spans="1:19" hidden="1" x14ac:dyDescent="0.25">
      <c r="A939" s="21">
        <v>172</v>
      </c>
      <c r="B939" s="33" t="s">
        <v>187</v>
      </c>
      <c r="C939" s="111">
        <f>ROUND(SUM(D939+E939+F939+G939+H939+I939+J939+K939+M939+O939+P939+Q939+R939+S939),2)</f>
        <v>24641242.629999999</v>
      </c>
      <c r="D939" s="29">
        <f>ROUND((F939+G939+H939+I939+J939+K939+M939+O939+P939+Q939+R939+S939)*0.0214,2)</f>
        <v>516274.32</v>
      </c>
      <c r="E939" s="30"/>
      <c r="F939" s="32">
        <v>1541286.77</v>
      </c>
      <c r="G939" s="32">
        <v>4628426.33</v>
      </c>
      <c r="H939" s="35">
        <v>2672307.8199999998</v>
      </c>
      <c r="I939" s="35">
        <v>1256755.83</v>
      </c>
      <c r="J939" s="35">
        <v>1519429.04</v>
      </c>
      <c r="K939" s="35"/>
      <c r="L939" s="73"/>
      <c r="M939" s="35"/>
      <c r="N939" s="35" t="s">
        <v>56</v>
      </c>
      <c r="O939" s="32">
        <v>3883953.03</v>
      </c>
      <c r="P939" s="35">
        <v>2245638.25</v>
      </c>
      <c r="Q939" s="30"/>
      <c r="R939" s="30">
        <v>6377171.2400000002</v>
      </c>
      <c r="S939" s="30"/>
    </row>
    <row r="940" spans="1:19" hidden="1" x14ac:dyDescent="0.25">
      <c r="A940" s="21">
        <v>173</v>
      </c>
      <c r="B940" s="33" t="s">
        <v>842</v>
      </c>
      <c r="C940" s="111">
        <f t="shared" ref="C940:C947" si="95">ROUND(SUM(D940+E940+F940+G940+H940+I940+J940+K940+M940+O940+P940+Q940+R940+S940),2)</f>
        <v>772654.69</v>
      </c>
      <c r="D940" s="29"/>
      <c r="E940" s="30">
        <v>772654.69</v>
      </c>
      <c r="F940" s="32"/>
      <c r="G940" s="32"/>
      <c r="H940" s="35"/>
      <c r="I940" s="35"/>
      <c r="J940" s="35"/>
      <c r="K940" s="35"/>
      <c r="L940" s="73"/>
      <c r="M940" s="35"/>
      <c r="N940" s="35"/>
      <c r="O940" s="35"/>
      <c r="P940" s="35"/>
      <c r="Q940" s="35"/>
      <c r="R940" s="30"/>
      <c r="S940" s="30"/>
    </row>
    <row r="941" spans="1:19" hidden="1" x14ac:dyDescent="0.25">
      <c r="A941" s="21">
        <v>174</v>
      </c>
      <c r="B941" s="33" t="s">
        <v>843</v>
      </c>
      <c r="C941" s="111">
        <f t="shared" si="95"/>
        <v>749801.63</v>
      </c>
      <c r="D941" s="29"/>
      <c r="E941" s="30">
        <v>749801.63</v>
      </c>
      <c r="F941" s="30"/>
      <c r="G941" s="30"/>
      <c r="H941" s="30"/>
      <c r="I941" s="30"/>
      <c r="J941" s="30"/>
      <c r="K941" s="34"/>
      <c r="L941" s="16"/>
      <c r="M941" s="30"/>
      <c r="N941" s="35"/>
      <c r="O941" s="35"/>
      <c r="P941" s="30"/>
      <c r="Q941" s="35"/>
      <c r="R941" s="30"/>
      <c r="S941" s="30"/>
    </row>
    <row r="942" spans="1:19" hidden="1" x14ac:dyDescent="0.25">
      <c r="A942" s="21">
        <v>175</v>
      </c>
      <c r="B942" s="33" t="s">
        <v>844</v>
      </c>
      <c r="C942" s="111">
        <f t="shared" si="95"/>
        <v>2525456.96</v>
      </c>
      <c r="D942" s="29"/>
      <c r="E942" s="30">
        <v>2525456.96</v>
      </c>
      <c r="F942" s="30"/>
      <c r="G942" s="30"/>
      <c r="H942" s="30"/>
      <c r="I942" s="30"/>
      <c r="J942" s="30"/>
      <c r="K942" s="30"/>
      <c r="L942" s="16"/>
      <c r="M942" s="30"/>
      <c r="N942" s="30"/>
      <c r="O942" s="30"/>
      <c r="P942" s="34"/>
      <c r="Q942" s="35"/>
      <c r="R942" s="30"/>
      <c r="S942" s="30"/>
    </row>
    <row r="943" spans="1:19" hidden="1" x14ac:dyDescent="0.25">
      <c r="A943" s="21">
        <v>176</v>
      </c>
      <c r="B943" s="33" t="s">
        <v>845</v>
      </c>
      <c r="C943" s="111">
        <f t="shared" si="95"/>
        <v>745753.4</v>
      </c>
      <c r="D943" s="29"/>
      <c r="E943" s="30">
        <v>745753.4</v>
      </c>
      <c r="F943" s="34"/>
      <c r="G943" s="30"/>
      <c r="H943" s="30"/>
      <c r="I943" s="30"/>
      <c r="J943" s="30"/>
      <c r="K943" s="30"/>
      <c r="L943" s="16"/>
      <c r="M943" s="30"/>
      <c r="N943" s="35"/>
      <c r="O943" s="35"/>
      <c r="P943" s="30"/>
      <c r="Q943" s="35"/>
      <c r="R943" s="30"/>
      <c r="S943" s="30"/>
    </row>
    <row r="944" spans="1:19" hidden="1" x14ac:dyDescent="0.25">
      <c r="A944" s="21">
        <v>177</v>
      </c>
      <c r="B944" s="33" t="s">
        <v>846</v>
      </c>
      <c r="C944" s="111">
        <f t="shared" si="95"/>
        <v>1034266.94</v>
      </c>
      <c r="D944" s="29"/>
      <c r="E944" s="30">
        <v>1034266.94</v>
      </c>
      <c r="F944" s="32"/>
      <c r="G944" s="35"/>
      <c r="H944" s="35"/>
      <c r="I944" s="35"/>
      <c r="J944" s="35"/>
      <c r="K944" s="30"/>
      <c r="L944" s="16"/>
      <c r="M944" s="30"/>
      <c r="N944" s="35"/>
      <c r="O944" s="35"/>
      <c r="P944" s="35"/>
      <c r="Q944" s="35"/>
      <c r="R944" s="30"/>
      <c r="S944" s="30"/>
    </row>
    <row r="945" spans="1:19" hidden="1" x14ac:dyDescent="0.25">
      <c r="A945" s="21">
        <v>178</v>
      </c>
      <c r="B945" s="33" t="s">
        <v>847</v>
      </c>
      <c r="C945" s="111">
        <f t="shared" si="95"/>
        <v>855922.87</v>
      </c>
      <c r="D945" s="29"/>
      <c r="E945" s="30">
        <v>855922.87</v>
      </c>
      <c r="F945" s="32"/>
      <c r="G945" s="35"/>
      <c r="H945" s="30"/>
      <c r="I945" s="30"/>
      <c r="J945" s="30"/>
      <c r="K945" s="30"/>
      <c r="L945" s="16"/>
      <c r="M945" s="30"/>
      <c r="N945" s="30"/>
      <c r="O945" s="30"/>
      <c r="P945" s="30"/>
      <c r="Q945" s="30"/>
      <c r="R945" s="30"/>
      <c r="S945" s="30"/>
    </row>
    <row r="946" spans="1:19" hidden="1" x14ac:dyDescent="0.25">
      <c r="A946" s="21">
        <v>179</v>
      </c>
      <c r="B946" s="33" t="s">
        <v>848</v>
      </c>
      <c r="C946" s="111">
        <f t="shared" si="95"/>
        <v>1317761.98</v>
      </c>
      <c r="D946" s="29"/>
      <c r="E946" s="30">
        <v>1317761.98</v>
      </c>
      <c r="F946" s="35"/>
      <c r="G946" s="32"/>
      <c r="H946" s="35"/>
      <c r="I946" s="35"/>
      <c r="J946" s="35"/>
      <c r="K946" s="30"/>
      <c r="L946" s="16"/>
      <c r="M946" s="30"/>
      <c r="N946" s="35"/>
      <c r="O946" s="35"/>
      <c r="P946" s="32"/>
      <c r="Q946" s="30"/>
      <c r="R946" s="30"/>
      <c r="S946" s="30"/>
    </row>
    <row r="947" spans="1:19" hidden="1" x14ac:dyDescent="0.25">
      <c r="A947" s="21">
        <v>180</v>
      </c>
      <c r="B947" s="33" t="s">
        <v>188</v>
      </c>
      <c r="C947" s="111">
        <f t="shared" si="95"/>
        <v>21114046.399999999</v>
      </c>
      <c r="D947" s="29">
        <f>ROUND((F947+G947+H947+I947+J947+K947+M947+O947+P947+Q947+R947+S947)*0.0214,2)</f>
        <v>436467.98</v>
      </c>
      <c r="E947" s="30">
        <v>281878.32</v>
      </c>
      <c r="F947" s="35">
        <v>2463733.2000000002</v>
      </c>
      <c r="G947" s="32">
        <v>10377833.800000001</v>
      </c>
      <c r="H947" s="30"/>
      <c r="I947" s="30"/>
      <c r="J947" s="30">
        <v>3898813.1</v>
      </c>
      <c r="K947" s="30"/>
      <c r="L947" s="16"/>
      <c r="M947" s="30"/>
      <c r="N947" s="30"/>
      <c r="O947" s="30"/>
      <c r="P947" s="30">
        <v>3655320</v>
      </c>
      <c r="Q947" s="30"/>
      <c r="R947" s="30"/>
      <c r="S947" s="30"/>
    </row>
    <row r="948" spans="1:19" hidden="1" x14ac:dyDescent="0.25">
      <c r="A948" s="21">
        <v>181</v>
      </c>
      <c r="B948" s="33" t="s">
        <v>189</v>
      </c>
      <c r="C948" s="111">
        <f>ROUND(SUM(D948+E948+F948+G948+H948+I948+J948+K948+M948+O948+P948+Q948+R948+S948),2)</f>
        <v>29787682.010000002</v>
      </c>
      <c r="D948" s="29">
        <v>573064.19999999995</v>
      </c>
      <c r="E948" s="30">
        <v>470203.81</v>
      </c>
      <c r="F948" s="35"/>
      <c r="G948" s="35"/>
      <c r="H948" s="35"/>
      <c r="I948" s="35"/>
      <c r="J948" s="35"/>
      <c r="K948" s="30"/>
      <c r="L948" s="16"/>
      <c r="M948" s="30"/>
      <c r="N948" s="35" t="s">
        <v>116</v>
      </c>
      <c r="O948" s="32">
        <v>12948688.6</v>
      </c>
      <c r="P948" s="35"/>
      <c r="Q948" s="32"/>
      <c r="R948" s="30">
        <v>15795725.4</v>
      </c>
      <c r="S948" s="30"/>
    </row>
    <row r="949" spans="1:19" hidden="1" x14ac:dyDescent="0.25">
      <c r="A949" s="21">
        <v>182</v>
      </c>
      <c r="B949" s="33" t="s">
        <v>190</v>
      </c>
      <c r="C949" s="111">
        <f>ROUND(SUM(D949+E949+F949+G949+H949+I949+J949+K949+M949+O949+P949+Q949+R949+S949),2)</f>
        <v>23219558.16</v>
      </c>
      <c r="D949" s="29">
        <f>ROUND((F949+G949+H949+I949+J949+K949+M949+O949+P949+Q949+R949+S949)*0.0214,2)</f>
        <v>476823.63</v>
      </c>
      <c r="E949" s="30">
        <v>461256.63</v>
      </c>
      <c r="F949" s="30">
        <v>2269030.9</v>
      </c>
      <c r="G949" s="30"/>
      <c r="H949" s="35"/>
      <c r="I949" s="35"/>
      <c r="J949" s="35">
        <v>3590700.2</v>
      </c>
      <c r="K949" s="30"/>
      <c r="L949" s="16"/>
      <c r="M949" s="30"/>
      <c r="N949" s="30" t="s">
        <v>56</v>
      </c>
      <c r="O949" s="34">
        <v>8540777.8000000007</v>
      </c>
      <c r="P949" s="30"/>
      <c r="Q949" s="35">
        <v>7880969</v>
      </c>
      <c r="R949" s="30"/>
      <c r="S949" s="30"/>
    </row>
    <row r="950" spans="1:19" hidden="1" x14ac:dyDescent="0.25">
      <c r="A950" s="21">
        <v>183</v>
      </c>
      <c r="B950" s="33" t="s">
        <v>191</v>
      </c>
      <c r="C950" s="111">
        <f>ROUND(SUM(D950+E950+F950+G950+H950+I950+J950+K950+M950+O950+P950+Q950+R950+S950),2)</f>
        <v>53660514.409999996</v>
      </c>
      <c r="D950" s="29">
        <f>ROUND((F950+G950+H950+I950+J950+K950+M950+O950+P950+Q950+R950+S950)*0.0214,2)</f>
        <v>1113375.07</v>
      </c>
      <c r="E950" s="30">
        <v>520267.04</v>
      </c>
      <c r="F950" s="30">
        <v>3128955.7</v>
      </c>
      <c r="G950" s="35">
        <v>13179909.9</v>
      </c>
      <c r="H950" s="30">
        <v>8662218.6999999993</v>
      </c>
      <c r="I950" s="30">
        <v>3397454.5</v>
      </c>
      <c r="J950" s="30">
        <v>4951515.5999999996</v>
      </c>
      <c r="K950" s="35"/>
      <c r="L950" s="16"/>
      <c r="M950" s="30"/>
      <c r="N950" s="30" t="s">
        <v>56</v>
      </c>
      <c r="O950" s="34">
        <v>13439152.1</v>
      </c>
      <c r="P950" s="30">
        <v>5267665.8</v>
      </c>
      <c r="Q950" s="30"/>
      <c r="R950" s="30"/>
      <c r="S950" s="30"/>
    </row>
    <row r="951" spans="1:19" hidden="1" x14ac:dyDescent="0.25">
      <c r="A951" s="21">
        <v>184</v>
      </c>
      <c r="B951" s="33" t="s">
        <v>192</v>
      </c>
      <c r="C951" s="111">
        <f>ROUND(SUM(D951+E951+F951+G951+H951+I951+J951+K951+M951+O951+P951+Q951+R951+S951),2)</f>
        <v>49768120.939999998</v>
      </c>
      <c r="D951" s="29">
        <f>ROUND((F951+G951+H951+I951+J951+K951+M951+O951+P951+Q951+R951+S951)*0.0214,2)</f>
        <v>1032652.95</v>
      </c>
      <c r="E951" s="30">
        <v>480657.39</v>
      </c>
      <c r="F951" s="34">
        <v>3239521.9</v>
      </c>
      <c r="G951" s="35">
        <v>13645641.4</v>
      </c>
      <c r="H951" s="30">
        <v>8968311</v>
      </c>
      <c r="I951" s="30">
        <v>3517508.5</v>
      </c>
      <c r="J951" s="30">
        <v>5126484.7</v>
      </c>
      <c r="K951" s="30"/>
      <c r="L951" s="16"/>
      <c r="M951" s="30"/>
      <c r="N951" s="30" t="s">
        <v>56</v>
      </c>
      <c r="O951" s="30">
        <v>13757343.1</v>
      </c>
      <c r="P951" s="30"/>
      <c r="Q951" s="30"/>
      <c r="R951" s="30"/>
      <c r="S951" s="30"/>
    </row>
    <row r="952" spans="1:19" hidden="1" x14ac:dyDescent="0.25">
      <c r="A952" s="21">
        <v>185</v>
      </c>
      <c r="B952" s="33" t="s">
        <v>849</v>
      </c>
      <c r="C952" s="111">
        <f t="shared" ref="C952:C953" si="96">ROUND(SUM(D952+E952+F952+G952+H952+I952+J952+K952+M952+O952+P952+Q952+R952+S952),2)</f>
        <v>268235.15999999997</v>
      </c>
      <c r="D952" s="29"/>
      <c r="E952" s="30">
        <v>268235.15999999997</v>
      </c>
      <c r="F952" s="30"/>
      <c r="G952" s="35"/>
      <c r="H952" s="35"/>
      <c r="I952" s="35"/>
      <c r="J952" s="35"/>
      <c r="K952" s="30"/>
      <c r="L952" s="16"/>
      <c r="M952" s="30"/>
      <c r="N952" s="30"/>
      <c r="O952" s="30"/>
      <c r="P952" s="34"/>
      <c r="Q952" s="30"/>
      <c r="R952" s="30"/>
      <c r="S952" s="30"/>
    </row>
    <row r="953" spans="1:19" hidden="1" x14ac:dyDescent="0.25">
      <c r="A953" s="21">
        <v>186</v>
      </c>
      <c r="B953" s="33" t="s">
        <v>1131</v>
      </c>
      <c r="C953" s="111">
        <f t="shared" si="96"/>
        <v>340759.51</v>
      </c>
      <c r="D953" s="29"/>
      <c r="E953" s="30">
        <v>340759.51</v>
      </c>
      <c r="F953" s="30"/>
      <c r="G953" s="30"/>
      <c r="H953" s="34"/>
      <c r="I953" s="34"/>
      <c r="J953" s="34"/>
      <c r="K953" s="30"/>
      <c r="L953" s="16"/>
      <c r="M953" s="30"/>
      <c r="N953" s="35"/>
      <c r="O953" s="35"/>
      <c r="P953" s="30"/>
      <c r="Q953" s="30"/>
      <c r="R953" s="30"/>
      <c r="S953" s="30"/>
    </row>
    <row r="954" spans="1:19" hidden="1" x14ac:dyDescent="0.25">
      <c r="A954" s="176" t="s">
        <v>193</v>
      </c>
      <c r="B954" s="177"/>
      <c r="C954" s="66">
        <f t="shared" ref="C954" si="97">ROUND(SUM(D954+E954+F954+G954+H954+I954+J954+K954+M954+O954+P954+Q954+R954+S954),2)</f>
        <v>790965926.95000005</v>
      </c>
      <c r="D954" s="36">
        <f t="shared" ref="D954:M954" si="98">ROUND(SUM(D867:D953),2)</f>
        <v>16019294.74</v>
      </c>
      <c r="E954" s="36">
        <f t="shared" si="98"/>
        <v>21986136.030000001</v>
      </c>
      <c r="F954" s="36">
        <f t="shared" si="98"/>
        <v>44023837.600000001</v>
      </c>
      <c r="G954" s="36">
        <f t="shared" si="98"/>
        <v>104686158.3</v>
      </c>
      <c r="H954" s="36">
        <f t="shared" si="98"/>
        <v>98947907.120000005</v>
      </c>
      <c r="I954" s="36">
        <f t="shared" si="98"/>
        <v>45497269.630000003</v>
      </c>
      <c r="J954" s="36">
        <f t="shared" si="98"/>
        <v>71667435.560000002</v>
      </c>
      <c r="K954" s="36">
        <f t="shared" si="98"/>
        <v>0</v>
      </c>
      <c r="L954" s="36">
        <f t="shared" si="98"/>
        <v>0</v>
      </c>
      <c r="M954" s="36">
        <f t="shared" si="98"/>
        <v>0</v>
      </c>
      <c r="N954" s="118" t="s">
        <v>19</v>
      </c>
      <c r="O954" s="36">
        <f>ROUND(SUM(O867:O953),2)</f>
        <v>123085876.68000001</v>
      </c>
      <c r="P954" s="36">
        <f>ROUND(SUM(P867:P953),2)</f>
        <v>56744964.18</v>
      </c>
      <c r="Q954" s="36">
        <f>ROUND(SUM(Q867:Q953),2)</f>
        <v>99539631.469999999</v>
      </c>
      <c r="R954" s="36">
        <f>ROUND(SUM(R867:R953),2)</f>
        <v>108767415.64</v>
      </c>
      <c r="S954" s="36">
        <f>ROUND(SUM(S867:S953),2)</f>
        <v>0</v>
      </c>
    </row>
    <row r="955" spans="1:19" ht="15.75" hidden="1" x14ac:dyDescent="0.25">
      <c r="A955" s="178" t="s">
        <v>1205</v>
      </c>
      <c r="B955" s="179"/>
      <c r="C955" s="180"/>
      <c r="D955" s="70"/>
      <c r="E955" s="30"/>
      <c r="F955" s="30"/>
      <c r="G955" s="30"/>
      <c r="H955" s="30"/>
      <c r="I955" s="30"/>
      <c r="J955" s="30"/>
      <c r="K955" s="30"/>
      <c r="L955" s="14"/>
      <c r="M955" s="30"/>
      <c r="N955" s="36"/>
      <c r="O955" s="30"/>
      <c r="P955" s="30"/>
      <c r="Q955" s="30"/>
      <c r="R955" s="30"/>
      <c r="S955" s="30"/>
    </row>
    <row r="956" spans="1:19" hidden="1" x14ac:dyDescent="0.25">
      <c r="A956" s="21">
        <v>187</v>
      </c>
      <c r="B956" s="28" t="s">
        <v>204</v>
      </c>
      <c r="C956" s="111">
        <f t="shared" ref="C956:C979" si="99">ROUND(SUM(D956+E956+F956+G956+H956+I956+J956+K956+M956+O956+P956+Q956+R956+S956),2)</f>
        <v>1852416.07</v>
      </c>
      <c r="D956" s="29">
        <f t="shared" ref="D956:D965" si="100">ROUND((F956+G956+H956+I956+J956+K956+M956+O956+P956+Q956+R956+S956)*0.0214,2)</f>
        <v>38811.15</v>
      </c>
      <c r="E956" s="30"/>
      <c r="F956" s="34"/>
      <c r="G956" s="34"/>
      <c r="H956" s="34"/>
      <c r="I956" s="34"/>
      <c r="J956" s="34"/>
      <c r="K956" s="30"/>
      <c r="L956" s="31"/>
      <c r="M956" s="30"/>
      <c r="N956" s="30" t="s">
        <v>116</v>
      </c>
      <c r="O956" s="35">
        <v>1813604.9200000002</v>
      </c>
      <c r="P956" s="30"/>
      <c r="Q956" s="30"/>
      <c r="R956" s="30"/>
      <c r="S956" s="30"/>
    </row>
    <row r="957" spans="1:19" hidden="1" x14ac:dyDescent="0.25">
      <c r="A957" s="21">
        <v>188</v>
      </c>
      <c r="B957" s="28" t="s">
        <v>205</v>
      </c>
      <c r="C957" s="111">
        <f t="shared" si="99"/>
        <v>1940966.97</v>
      </c>
      <c r="D957" s="29">
        <f t="shared" si="100"/>
        <v>40666.43</v>
      </c>
      <c r="E957" s="30"/>
      <c r="F957" s="34"/>
      <c r="G957" s="34"/>
      <c r="H957" s="34"/>
      <c r="I957" s="34"/>
      <c r="J957" s="34"/>
      <c r="K957" s="30"/>
      <c r="L957" s="31"/>
      <c r="M957" s="30"/>
      <c r="N957" s="30" t="s">
        <v>116</v>
      </c>
      <c r="O957" s="35">
        <v>1900300.54</v>
      </c>
      <c r="P957" s="30"/>
      <c r="Q957" s="30"/>
      <c r="R957" s="30"/>
      <c r="S957" s="30"/>
    </row>
    <row r="958" spans="1:19" hidden="1" x14ac:dyDescent="0.25">
      <c r="A958" s="21">
        <v>189</v>
      </c>
      <c r="B958" s="28" t="s">
        <v>206</v>
      </c>
      <c r="C958" s="111">
        <f t="shared" si="99"/>
        <v>1861542.48</v>
      </c>
      <c r="D958" s="29">
        <f t="shared" si="100"/>
        <v>39002.36</v>
      </c>
      <c r="E958" s="30"/>
      <c r="F958" s="34"/>
      <c r="G958" s="34"/>
      <c r="H958" s="34"/>
      <c r="I958" s="34"/>
      <c r="J958" s="34"/>
      <c r="K958" s="30"/>
      <c r="L958" s="31"/>
      <c r="M958" s="30"/>
      <c r="N958" s="30" t="s">
        <v>116</v>
      </c>
      <c r="O958" s="35">
        <v>1822540.1240000001</v>
      </c>
      <c r="P958" s="30"/>
      <c r="Q958" s="30"/>
      <c r="R958" s="30"/>
      <c r="S958" s="30"/>
    </row>
    <row r="959" spans="1:19" hidden="1" x14ac:dyDescent="0.25">
      <c r="A959" s="21">
        <v>190</v>
      </c>
      <c r="B959" s="28" t="s">
        <v>207</v>
      </c>
      <c r="C959" s="111">
        <f t="shared" si="99"/>
        <v>1803577.4</v>
      </c>
      <c r="D959" s="29">
        <f t="shared" si="100"/>
        <v>37787.9</v>
      </c>
      <c r="E959" s="30"/>
      <c r="F959" s="34"/>
      <c r="G959" s="34"/>
      <c r="H959" s="34"/>
      <c r="I959" s="34"/>
      <c r="J959" s="34"/>
      <c r="K959" s="30"/>
      <c r="L959" s="31"/>
      <c r="M959" s="30"/>
      <c r="N959" s="30" t="s">
        <v>116</v>
      </c>
      <c r="O959" s="35">
        <v>1765789.5</v>
      </c>
      <c r="P959" s="30"/>
      <c r="Q959" s="30"/>
      <c r="R959" s="30"/>
      <c r="S959" s="30"/>
    </row>
    <row r="960" spans="1:19" hidden="1" x14ac:dyDescent="0.25">
      <c r="A960" s="21">
        <v>191</v>
      </c>
      <c r="B960" s="28" t="s">
        <v>209</v>
      </c>
      <c r="C960" s="111">
        <f t="shared" si="99"/>
        <v>2694796.56</v>
      </c>
      <c r="D960" s="29">
        <f t="shared" si="100"/>
        <v>56460.39</v>
      </c>
      <c r="E960" s="30"/>
      <c r="F960" s="34"/>
      <c r="G960" s="34"/>
      <c r="H960" s="34"/>
      <c r="I960" s="34"/>
      <c r="J960" s="34"/>
      <c r="K960" s="30"/>
      <c r="L960" s="31"/>
      <c r="M960" s="30"/>
      <c r="N960" s="30"/>
      <c r="O960" s="35"/>
      <c r="P960" s="30"/>
      <c r="Q960" s="30"/>
      <c r="R960" s="30">
        <v>2638336.1680000001</v>
      </c>
      <c r="S960" s="30"/>
    </row>
    <row r="961" spans="1:19" hidden="1" x14ac:dyDescent="0.25">
      <c r="A961" s="21">
        <v>192</v>
      </c>
      <c r="B961" s="28" t="s">
        <v>212</v>
      </c>
      <c r="C961" s="111">
        <f t="shared" si="99"/>
        <v>1865982.36</v>
      </c>
      <c r="D961" s="29">
        <f t="shared" si="100"/>
        <v>39095.379999999997</v>
      </c>
      <c r="E961" s="30"/>
      <c r="F961" s="34"/>
      <c r="G961" s="34"/>
      <c r="H961" s="34"/>
      <c r="I961" s="34"/>
      <c r="J961" s="34"/>
      <c r="K961" s="30"/>
      <c r="L961" s="31"/>
      <c r="M961" s="30"/>
      <c r="N961" s="30" t="s">
        <v>116</v>
      </c>
      <c r="O961" s="35">
        <v>1826886.98</v>
      </c>
      <c r="P961" s="30"/>
      <c r="Q961" s="30"/>
      <c r="R961" s="30"/>
      <c r="S961" s="30"/>
    </row>
    <row r="962" spans="1:19" hidden="1" x14ac:dyDescent="0.25">
      <c r="A962" s="21">
        <v>193</v>
      </c>
      <c r="B962" s="28" t="s">
        <v>215</v>
      </c>
      <c r="C962" s="111">
        <f t="shared" si="99"/>
        <v>5989224.1500000004</v>
      </c>
      <c r="D962" s="29">
        <f t="shared" si="100"/>
        <v>125484.04</v>
      </c>
      <c r="E962" s="30"/>
      <c r="F962" s="34"/>
      <c r="G962" s="34"/>
      <c r="H962" s="34"/>
      <c r="I962" s="34"/>
      <c r="J962" s="34"/>
      <c r="K962" s="30"/>
      <c r="L962" s="31"/>
      <c r="M962" s="30"/>
      <c r="N962" s="30" t="s">
        <v>116</v>
      </c>
      <c r="O962" s="35">
        <v>2346386.35</v>
      </c>
      <c r="P962" s="30"/>
      <c r="Q962" s="30"/>
      <c r="R962" s="30">
        <v>3517353.76</v>
      </c>
      <c r="S962" s="30"/>
    </row>
    <row r="963" spans="1:19" hidden="1" x14ac:dyDescent="0.25">
      <c r="A963" s="21">
        <v>194</v>
      </c>
      <c r="B963" s="28" t="s">
        <v>217</v>
      </c>
      <c r="C963" s="111">
        <f t="shared" si="99"/>
        <v>2452974.7999999998</v>
      </c>
      <c r="D963" s="29">
        <f t="shared" si="100"/>
        <v>51393.83</v>
      </c>
      <c r="E963" s="30"/>
      <c r="F963" s="34"/>
      <c r="G963" s="34"/>
      <c r="H963" s="34"/>
      <c r="I963" s="34"/>
      <c r="J963" s="34"/>
      <c r="K963" s="30"/>
      <c r="L963" s="31"/>
      <c r="M963" s="30"/>
      <c r="N963" s="30"/>
      <c r="O963" s="35"/>
      <c r="P963" s="30"/>
      <c r="Q963" s="30"/>
      <c r="R963" s="30">
        <v>2401580.9700000002</v>
      </c>
      <c r="S963" s="30"/>
    </row>
    <row r="964" spans="1:19" hidden="1" x14ac:dyDescent="0.25">
      <c r="A964" s="21">
        <v>195</v>
      </c>
      <c r="B964" s="28" t="s">
        <v>218</v>
      </c>
      <c r="C964" s="111">
        <f t="shared" si="99"/>
        <v>3586395.4</v>
      </c>
      <c r="D964" s="29">
        <f t="shared" si="100"/>
        <v>75140.850000000006</v>
      </c>
      <c r="E964" s="30"/>
      <c r="F964" s="34"/>
      <c r="G964" s="34"/>
      <c r="H964" s="34"/>
      <c r="I964" s="34"/>
      <c r="J964" s="34"/>
      <c r="K964" s="30"/>
      <c r="L964" s="31"/>
      <c r="M964" s="30"/>
      <c r="N964" s="30" t="s">
        <v>116</v>
      </c>
      <c r="O964" s="35">
        <v>3511254.5500000003</v>
      </c>
      <c r="P964" s="30"/>
      <c r="Q964" s="30"/>
      <c r="R964" s="30"/>
      <c r="S964" s="30"/>
    </row>
    <row r="965" spans="1:19" hidden="1" x14ac:dyDescent="0.25">
      <c r="A965" s="21">
        <v>196</v>
      </c>
      <c r="B965" s="28" t="s">
        <v>219</v>
      </c>
      <c r="C965" s="111">
        <f t="shared" si="99"/>
        <v>2296581.94</v>
      </c>
      <c r="D965" s="29">
        <f t="shared" si="100"/>
        <v>48117.15</v>
      </c>
      <c r="E965" s="30"/>
      <c r="F965" s="34"/>
      <c r="G965" s="34">
        <v>1084640.48</v>
      </c>
      <c r="H965" s="34">
        <v>787313.46</v>
      </c>
      <c r="I965" s="34">
        <v>376510.85</v>
      </c>
      <c r="J965" s="34"/>
      <c r="K965" s="30"/>
      <c r="L965" s="31"/>
      <c r="M965" s="30"/>
      <c r="N965" s="30"/>
      <c r="O965" s="35"/>
      <c r="P965" s="30"/>
      <c r="Q965" s="30"/>
      <c r="R965" s="30"/>
      <c r="S965" s="30"/>
    </row>
    <row r="966" spans="1:19" hidden="1" x14ac:dyDescent="0.25">
      <c r="A966" s="21">
        <v>197</v>
      </c>
      <c r="B966" s="28" t="s">
        <v>220</v>
      </c>
      <c r="C966" s="111">
        <f t="shared" si="99"/>
        <v>2437547.66</v>
      </c>
      <c r="D966" s="29">
        <f>ROUND((F966+G966+H966+I966+J966+K966+M966+O966+P966+Q966+R966+S966)*0.0214,2)</f>
        <v>51070.61</v>
      </c>
      <c r="E966" s="30"/>
      <c r="F966" s="34"/>
      <c r="G966" s="34">
        <v>1151219.77</v>
      </c>
      <c r="H966" s="34">
        <v>835643.94</v>
      </c>
      <c r="I966" s="34">
        <v>399613.34</v>
      </c>
      <c r="J966" s="34"/>
      <c r="K966" s="30"/>
      <c r="L966" s="31"/>
      <c r="M966" s="30"/>
      <c r="N966" s="30"/>
      <c r="O966" s="35"/>
      <c r="P966" s="30"/>
      <c r="Q966" s="30"/>
      <c r="R966" s="30"/>
      <c r="S966" s="30"/>
    </row>
    <row r="967" spans="1:19" hidden="1" x14ac:dyDescent="0.25">
      <c r="A967" s="21">
        <v>198</v>
      </c>
      <c r="B967" s="28" t="s">
        <v>222</v>
      </c>
      <c r="C967" s="111">
        <f t="shared" si="99"/>
        <v>4188530.5</v>
      </c>
      <c r="D967" s="29">
        <f>ROUND((F967+G967+H967+I967+J967+K967+M967+O967+P967+Q967+R967+S967)*0.0214,2)</f>
        <v>87756.56</v>
      </c>
      <c r="E967" s="30"/>
      <c r="F967" s="34"/>
      <c r="G967" s="34">
        <v>1978178.82</v>
      </c>
      <c r="H967" s="34">
        <v>1435910.64</v>
      </c>
      <c r="I967" s="34">
        <v>686684.48</v>
      </c>
      <c r="J967" s="34"/>
      <c r="K967" s="30"/>
      <c r="L967" s="31"/>
      <c r="M967" s="30"/>
      <c r="N967" s="30"/>
      <c r="O967" s="35"/>
      <c r="P967" s="30"/>
      <c r="Q967" s="30"/>
      <c r="R967" s="30"/>
      <c r="S967" s="30"/>
    </row>
    <row r="968" spans="1:19" hidden="1" x14ac:dyDescent="0.25">
      <c r="A968" s="21">
        <v>199</v>
      </c>
      <c r="B968" s="28" t="s">
        <v>223</v>
      </c>
      <c r="C968" s="111">
        <f t="shared" si="99"/>
        <v>2858130.74</v>
      </c>
      <c r="D968" s="29">
        <f>ROUND((F968+G968+H968+I968+J968+K968+M968+O968+P968+Q968+R968+S968)*0.0214,2)</f>
        <v>59882.51</v>
      </c>
      <c r="E968" s="30"/>
      <c r="F968" s="34"/>
      <c r="G968" s="34"/>
      <c r="H968" s="34"/>
      <c r="I968" s="34"/>
      <c r="J968" s="34"/>
      <c r="K968" s="30"/>
      <c r="L968" s="31"/>
      <c r="M968" s="30"/>
      <c r="N968" s="30"/>
      <c r="O968" s="35"/>
      <c r="P968" s="30"/>
      <c r="Q968" s="30"/>
      <c r="R968" s="30">
        <v>2798248.23</v>
      </c>
      <c r="S968" s="30"/>
    </row>
    <row r="969" spans="1:19" hidden="1" x14ac:dyDescent="0.25">
      <c r="A969" s="21">
        <v>200</v>
      </c>
      <c r="B969" s="28" t="s">
        <v>851</v>
      </c>
      <c r="C969" s="111">
        <f t="shared" si="99"/>
        <v>289954.82</v>
      </c>
      <c r="D969" s="29"/>
      <c r="E969" s="30">
        <v>289954.82</v>
      </c>
      <c r="F969" s="34"/>
      <c r="G969" s="34"/>
      <c r="H969" s="34"/>
      <c r="I969" s="34"/>
      <c r="J969" s="34"/>
      <c r="K969" s="30"/>
      <c r="L969" s="31"/>
      <c r="M969" s="30"/>
      <c r="N969" s="30"/>
      <c r="O969" s="35"/>
      <c r="P969" s="30"/>
      <c r="Q969" s="30"/>
      <c r="R969" s="30"/>
      <c r="S969" s="30"/>
    </row>
    <row r="970" spans="1:19" hidden="1" x14ac:dyDescent="0.25">
      <c r="A970" s="21">
        <v>201</v>
      </c>
      <c r="B970" s="28" t="s">
        <v>852</v>
      </c>
      <c r="C970" s="111">
        <f t="shared" si="99"/>
        <v>165307.57</v>
      </c>
      <c r="D970" s="29"/>
      <c r="E970" s="30">
        <v>165307.57</v>
      </c>
      <c r="F970" s="34"/>
      <c r="G970" s="34"/>
      <c r="H970" s="34"/>
      <c r="I970" s="34"/>
      <c r="J970" s="34"/>
      <c r="K970" s="30"/>
      <c r="L970" s="31"/>
      <c r="M970" s="30"/>
      <c r="N970" s="30"/>
      <c r="O970" s="35"/>
      <c r="P970" s="30"/>
      <c r="Q970" s="30"/>
      <c r="R970" s="30"/>
      <c r="S970" s="30"/>
    </row>
    <row r="971" spans="1:19" hidden="1" x14ac:dyDescent="0.25">
      <c r="A971" s="21">
        <v>202</v>
      </c>
      <c r="B971" s="28" t="s">
        <v>853</v>
      </c>
      <c r="C971" s="111">
        <f t="shared" si="99"/>
        <v>292851.75</v>
      </c>
      <c r="D971" s="29"/>
      <c r="E971" s="30">
        <v>292851.75</v>
      </c>
      <c r="F971" s="34"/>
      <c r="G971" s="34"/>
      <c r="H971" s="34"/>
      <c r="I971" s="34"/>
      <c r="J971" s="34"/>
      <c r="K971" s="30"/>
      <c r="L971" s="31"/>
      <c r="M971" s="30"/>
      <c r="N971" s="30"/>
      <c r="O971" s="35"/>
      <c r="P971" s="30"/>
      <c r="Q971" s="30"/>
      <c r="R971" s="30"/>
      <c r="S971" s="30"/>
    </row>
    <row r="972" spans="1:19" hidden="1" x14ac:dyDescent="0.25">
      <c r="A972" s="21">
        <v>203</v>
      </c>
      <c r="B972" s="28" t="s">
        <v>221</v>
      </c>
      <c r="C972" s="23">
        <f t="shared" si="99"/>
        <v>3364350.65</v>
      </c>
      <c r="D972" s="29">
        <f>ROUND((F972+G972+H972+I972+J972+K972+M972+O972+P972+Q972+R972+S972)*0.0214,2)</f>
        <v>70488.649999999994</v>
      </c>
      <c r="E972" s="30"/>
      <c r="F972" s="30">
        <v>504715.2</v>
      </c>
      <c r="G972" s="30">
        <v>1209838.8</v>
      </c>
      <c r="H972" s="30">
        <v>620696.4</v>
      </c>
      <c r="I972" s="30">
        <v>285494.40000000002</v>
      </c>
      <c r="J972" s="30">
        <v>673117.2</v>
      </c>
      <c r="K972" s="30"/>
      <c r="L972" s="31"/>
      <c r="M972" s="30"/>
      <c r="N972" s="30"/>
      <c r="O972" s="32"/>
      <c r="P972" s="30"/>
      <c r="Q972" s="32"/>
      <c r="R972" s="30"/>
      <c r="S972" s="30"/>
    </row>
    <row r="973" spans="1:19" hidden="1" x14ac:dyDescent="0.25">
      <c r="A973" s="21">
        <v>204</v>
      </c>
      <c r="B973" s="28" t="s">
        <v>854</v>
      </c>
      <c r="C973" s="111">
        <f t="shared" si="99"/>
        <v>291068.36</v>
      </c>
      <c r="D973" s="29"/>
      <c r="E973" s="30">
        <v>291068.36</v>
      </c>
      <c r="F973" s="34"/>
      <c r="G973" s="34"/>
      <c r="H973" s="34"/>
      <c r="I973" s="34"/>
      <c r="J973" s="34"/>
      <c r="K973" s="30"/>
      <c r="L973" s="31"/>
      <c r="M973" s="30"/>
      <c r="N973" s="30"/>
      <c r="O973" s="35"/>
      <c r="P973" s="30"/>
      <c r="Q973" s="30"/>
      <c r="R973" s="30"/>
      <c r="S973" s="30"/>
    </row>
    <row r="974" spans="1:19" hidden="1" x14ac:dyDescent="0.25">
      <c r="A974" s="21">
        <v>205</v>
      </c>
      <c r="B974" s="28" t="s">
        <v>855</v>
      </c>
      <c r="C974" s="111">
        <f t="shared" si="99"/>
        <v>207252.3</v>
      </c>
      <c r="D974" s="29"/>
      <c r="E974" s="30">
        <v>207252.3</v>
      </c>
      <c r="F974" s="34"/>
      <c r="G974" s="34"/>
      <c r="H974" s="34"/>
      <c r="I974" s="34"/>
      <c r="J974" s="34"/>
      <c r="K974" s="30"/>
      <c r="L974" s="31"/>
      <c r="M974" s="30"/>
      <c r="N974" s="30"/>
      <c r="O974" s="35"/>
      <c r="P974" s="30"/>
      <c r="Q974" s="30"/>
      <c r="R974" s="30"/>
      <c r="S974" s="30"/>
    </row>
    <row r="975" spans="1:19" hidden="1" x14ac:dyDescent="0.25">
      <c r="A975" s="21">
        <v>206</v>
      </c>
      <c r="B975" s="28" t="s">
        <v>856</v>
      </c>
      <c r="C975" s="111">
        <f t="shared" si="99"/>
        <v>278144.18</v>
      </c>
      <c r="D975" s="29"/>
      <c r="E975" s="30">
        <v>278144.18</v>
      </c>
      <c r="F975" s="34"/>
      <c r="G975" s="34"/>
      <c r="H975" s="34"/>
      <c r="I975" s="34"/>
      <c r="J975" s="34"/>
      <c r="K975" s="30"/>
      <c r="L975" s="31"/>
      <c r="M975" s="30"/>
      <c r="N975" s="30"/>
      <c r="O975" s="35"/>
      <c r="P975" s="30"/>
      <c r="Q975" s="30"/>
      <c r="R975" s="30"/>
      <c r="S975" s="30"/>
    </row>
    <row r="976" spans="1:19" hidden="1" x14ac:dyDescent="0.25">
      <c r="A976" s="21">
        <v>207</v>
      </c>
      <c r="B976" s="28" t="s">
        <v>857</v>
      </c>
      <c r="C976" s="111">
        <f t="shared" si="99"/>
        <v>311760.65000000002</v>
      </c>
      <c r="D976" s="29"/>
      <c r="E976" s="30">
        <v>311760.65000000002</v>
      </c>
      <c r="F976" s="34"/>
      <c r="G976" s="34"/>
      <c r="H976" s="34"/>
      <c r="I976" s="34"/>
      <c r="J976" s="34"/>
      <c r="K976" s="30"/>
      <c r="L976" s="31"/>
      <c r="M976" s="30"/>
      <c r="N976" s="30"/>
      <c r="O976" s="35"/>
      <c r="P976" s="30"/>
      <c r="Q976" s="30"/>
      <c r="R976" s="30"/>
      <c r="S976" s="30"/>
    </row>
    <row r="977" spans="1:19" ht="25.5" hidden="1" customHeight="1" x14ac:dyDescent="0.25">
      <c r="A977" s="21">
        <v>208</v>
      </c>
      <c r="B977" s="28" t="s">
        <v>858</v>
      </c>
      <c r="C977" s="111">
        <f t="shared" si="99"/>
        <v>170524.37</v>
      </c>
      <c r="D977" s="29"/>
      <c r="E977" s="30">
        <v>170524.37</v>
      </c>
      <c r="F977" s="34"/>
      <c r="G977" s="34"/>
      <c r="H977" s="34"/>
      <c r="I977" s="34"/>
      <c r="J977" s="34"/>
      <c r="K977" s="30"/>
      <c r="L977" s="31"/>
      <c r="M977" s="30"/>
      <c r="N977" s="30"/>
      <c r="O977" s="35"/>
      <c r="P977" s="30"/>
      <c r="Q977" s="30"/>
      <c r="R977" s="30"/>
      <c r="S977" s="30"/>
    </row>
    <row r="978" spans="1:19" ht="25.5" hidden="1" customHeight="1" x14ac:dyDescent="0.25">
      <c r="A978" s="21">
        <v>209</v>
      </c>
      <c r="B978" s="28" t="s">
        <v>859</v>
      </c>
      <c r="C978" s="111">
        <f t="shared" si="99"/>
        <v>205277.47</v>
      </c>
      <c r="D978" s="29"/>
      <c r="E978" s="30">
        <v>205277.47</v>
      </c>
      <c r="F978" s="34"/>
      <c r="G978" s="34"/>
      <c r="H978" s="34"/>
      <c r="I978" s="34"/>
      <c r="J978" s="34"/>
      <c r="K978" s="30"/>
      <c r="L978" s="31"/>
      <c r="M978" s="30"/>
      <c r="N978" s="30"/>
      <c r="O978" s="35"/>
      <c r="P978" s="30"/>
      <c r="Q978" s="30"/>
      <c r="R978" s="30"/>
      <c r="S978" s="30"/>
    </row>
    <row r="979" spans="1:19" hidden="1" x14ac:dyDescent="0.25">
      <c r="A979" s="168" t="s">
        <v>1210</v>
      </c>
      <c r="B979" s="168"/>
      <c r="C979" s="66">
        <f t="shared" si="99"/>
        <v>41405159.149999999</v>
      </c>
      <c r="D979" s="36">
        <f t="shared" ref="D979:M979" si="101">ROUND(SUM(D956:D978),2)</f>
        <v>821157.81</v>
      </c>
      <c r="E979" s="36">
        <f t="shared" si="101"/>
        <v>2212141.4700000002</v>
      </c>
      <c r="F979" s="36">
        <f t="shared" si="101"/>
        <v>504715.2</v>
      </c>
      <c r="G979" s="36">
        <f t="shared" si="101"/>
        <v>5423877.8700000001</v>
      </c>
      <c r="H979" s="36">
        <f t="shared" si="101"/>
        <v>3679564.44</v>
      </c>
      <c r="I979" s="36">
        <f t="shared" si="101"/>
        <v>1748303.07</v>
      </c>
      <c r="J979" s="36">
        <f t="shared" si="101"/>
        <v>673117.2</v>
      </c>
      <c r="K979" s="36">
        <f t="shared" si="101"/>
        <v>0</v>
      </c>
      <c r="L979" s="36">
        <f t="shared" si="101"/>
        <v>0</v>
      </c>
      <c r="M979" s="36">
        <f t="shared" si="101"/>
        <v>0</v>
      </c>
      <c r="N979" s="118" t="s">
        <v>19</v>
      </c>
      <c r="O979" s="36">
        <f>ROUND(SUM(O956:O978),2)</f>
        <v>14986762.960000001</v>
      </c>
      <c r="P979" s="36">
        <f>ROUND(SUM(P956:P978),2)</f>
        <v>0</v>
      </c>
      <c r="Q979" s="36">
        <f>ROUND(SUM(Q956:Q978),2)</f>
        <v>0</v>
      </c>
      <c r="R979" s="36">
        <f>ROUND(SUM(R956:R978),2)</f>
        <v>11355519.130000001</v>
      </c>
      <c r="S979" s="36">
        <f>ROUND(SUM(S956:S978),2)</f>
        <v>0</v>
      </c>
    </row>
    <row r="980" spans="1:19" ht="15.75" hidden="1" x14ac:dyDescent="0.25">
      <c r="A980" s="169" t="s">
        <v>224</v>
      </c>
      <c r="B980" s="166"/>
      <c r="C980" s="167"/>
      <c r="D980" s="48"/>
      <c r="E980" s="30"/>
      <c r="F980" s="30"/>
      <c r="G980" s="30"/>
      <c r="H980" s="30"/>
      <c r="I980" s="30"/>
      <c r="J980" s="30"/>
      <c r="K980" s="30"/>
      <c r="L980" s="56"/>
      <c r="M980" s="35"/>
      <c r="N980" s="66"/>
      <c r="O980" s="35"/>
      <c r="P980" s="35"/>
      <c r="Q980" s="35"/>
      <c r="R980" s="35"/>
      <c r="S980" s="35"/>
    </row>
    <row r="981" spans="1:19" hidden="1" x14ac:dyDescent="0.25">
      <c r="A981" s="21">
        <v>210</v>
      </c>
      <c r="B981" s="33" t="s">
        <v>225</v>
      </c>
      <c r="C981" s="23">
        <f t="shared" ref="C981" si="102">ROUND(SUM(D981+E981+F981+G981+H981+I981+J981+K981+M981+O981+P981+Q981+R981+S981),2)</f>
        <v>781738.68</v>
      </c>
      <c r="D981" s="29">
        <f>ROUND((F981+G981+H981+I981+J981+K981+M981+O981+P981+Q981+R981+S981)*0.0214,2)</f>
        <v>16378.7</v>
      </c>
      <c r="E981" s="30"/>
      <c r="F981" s="30"/>
      <c r="G981" s="30"/>
      <c r="H981" s="30">
        <v>765359.98</v>
      </c>
      <c r="I981" s="30"/>
      <c r="J981" s="30"/>
      <c r="K981" s="30"/>
      <c r="L981" s="75"/>
      <c r="M981" s="30"/>
      <c r="N981" s="121"/>
      <c r="O981" s="35"/>
      <c r="P981" s="30"/>
      <c r="Q981" s="30"/>
      <c r="R981" s="30"/>
      <c r="S981" s="30"/>
    </row>
    <row r="982" spans="1:19" hidden="1" x14ac:dyDescent="0.25">
      <c r="A982" s="21">
        <v>211</v>
      </c>
      <c r="B982" s="33" t="s">
        <v>226</v>
      </c>
      <c r="C982" s="111">
        <f t="shared" ref="C982:C1016" si="103">ROUND(SUM(D982+E982+F982+G982+H982+I982+J982+K982+M982+O982+P982+Q982+R982+S982),2)</f>
        <v>2957081.47</v>
      </c>
      <c r="D982" s="29">
        <f>ROUND((F982+G982+H982+I982+J982+K982+M982+O982+P982+Q982+R982+S982)*0.0214,2)</f>
        <v>61955.69</v>
      </c>
      <c r="E982" s="30"/>
      <c r="F982" s="30"/>
      <c r="G982" s="30"/>
      <c r="H982" s="30"/>
      <c r="I982" s="30"/>
      <c r="J982" s="30"/>
      <c r="K982" s="34"/>
      <c r="L982" s="31"/>
      <c r="M982" s="30"/>
      <c r="N982" s="30"/>
      <c r="O982" s="35"/>
      <c r="P982" s="30">
        <v>2895125.78</v>
      </c>
      <c r="Q982" s="30"/>
      <c r="R982" s="30"/>
      <c r="S982" s="30"/>
    </row>
    <row r="983" spans="1:19" hidden="1" x14ac:dyDescent="0.25">
      <c r="A983" s="21">
        <v>212</v>
      </c>
      <c r="B983" s="63" t="s">
        <v>860</v>
      </c>
      <c r="C983" s="111">
        <f t="shared" si="103"/>
        <v>387544.88</v>
      </c>
      <c r="D983" s="29"/>
      <c r="E983" s="30">
        <v>387544.88</v>
      </c>
      <c r="F983" s="34"/>
      <c r="G983" s="34"/>
      <c r="H983" s="34"/>
      <c r="I983" s="34"/>
      <c r="J983" s="34"/>
      <c r="K983" s="30"/>
      <c r="L983" s="31"/>
      <c r="M983" s="30"/>
      <c r="N983" s="30"/>
      <c r="O983" s="35"/>
      <c r="P983" s="30"/>
      <c r="Q983" s="35"/>
      <c r="R983" s="30"/>
      <c r="S983" s="30"/>
    </row>
    <row r="984" spans="1:19" hidden="1" x14ac:dyDescent="0.25">
      <c r="A984" s="21">
        <v>213</v>
      </c>
      <c r="B984" s="60" t="s">
        <v>230</v>
      </c>
      <c r="C984" s="111">
        <f>ROUND(SUM(D984+E984+F984+G984+H984+I984+J984+K984+M984+O984+P984+Q984+R984+S984),2)</f>
        <v>512484.6</v>
      </c>
      <c r="D984" s="29">
        <f>ROUND((F984+G984+H984+I984+J984+K984+M984+O984+P984+Q984+R984+S984)*0.0214,2)</f>
        <v>10737.39</v>
      </c>
      <c r="E984" s="30"/>
      <c r="F984" s="30"/>
      <c r="G984" s="30"/>
      <c r="H984" s="30"/>
      <c r="I984" s="30"/>
      <c r="J984" s="30">
        <v>501747.20999999996</v>
      </c>
      <c r="K984" s="30"/>
      <c r="L984" s="31"/>
      <c r="M984" s="30"/>
      <c r="N984" s="30"/>
      <c r="O984" s="32"/>
      <c r="P984" s="30"/>
      <c r="Q984" s="32"/>
      <c r="R984" s="30"/>
      <c r="S984" s="30"/>
    </row>
    <row r="985" spans="1:19" hidden="1" x14ac:dyDescent="0.25">
      <c r="A985" s="21">
        <v>214</v>
      </c>
      <c r="B985" s="33" t="s">
        <v>231</v>
      </c>
      <c r="C985" s="111">
        <f t="shared" si="103"/>
        <v>11756413.08</v>
      </c>
      <c r="D985" s="29">
        <f>ROUND((F985+G985+H985+I985+J985+K985+M985+O985+P985+Q985+R985+S985)*0.0214,2)</f>
        <v>246316.08</v>
      </c>
      <c r="E985" s="30"/>
      <c r="F985" s="30"/>
      <c r="G985" s="30">
        <v>3275522</v>
      </c>
      <c r="H985" s="30"/>
      <c r="I985" s="30"/>
      <c r="J985" s="30"/>
      <c r="K985" s="30"/>
      <c r="L985" s="31"/>
      <c r="M985" s="30"/>
      <c r="N985" s="30" t="s">
        <v>56</v>
      </c>
      <c r="O985" s="32">
        <v>2748661</v>
      </c>
      <c r="P985" s="30">
        <v>1589231</v>
      </c>
      <c r="Q985" s="35">
        <v>3896683</v>
      </c>
      <c r="R985" s="30"/>
      <c r="S985" s="30"/>
    </row>
    <row r="986" spans="1:19" hidden="1" x14ac:dyDescent="0.25">
      <c r="A986" s="21">
        <v>215</v>
      </c>
      <c r="B986" s="33" t="s">
        <v>234</v>
      </c>
      <c r="C986" s="111">
        <f t="shared" si="103"/>
        <v>3952843.95</v>
      </c>
      <c r="D986" s="29">
        <f>ROUND((F986+G986+H986+I986+J986+K986+M986+O986+P986+Q986+R986+S986)*0.0214,2)</f>
        <v>82818.539999999994</v>
      </c>
      <c r="E986" s="30"/>
      <c r="F986" s="32"/>
      <c r="G986" s="30"/>
      <c r="H986" s="35"/>
      <c r="I986" s="35"/>
      <c r="J986" s="35"/>
      <c r="K986" s="30"/>
      <c r="L986" s="31"/>
      <c r="M986" s="30"/>
      <c r="N986" s="30"/>
      <c r="O986" s="32"/>
      <c r="P986" s="30">
        <v>3870025.41</v>
      </c>
      <c r="Q986" s="32"/>
      <c r="R986" s="30"/>
      <c r="S986" s="30"/>
    </row>
    <row r="987" spans="1:19" hidden="1" x14ac:dyDescent="0.25">
      <c r="A987" s="21">
        <v>216</v>
      </c>
      <c r="B987" s="33" t="s">
        <v>236</v>
      </c>
      <c r="C987" s="111">
        <f t="shared" si="103"/>
        <v>13574792.77</v>
      </c>
      <c r="D987" s="29">
        <f>ROUND((F987+G987+H987+I987+J987+K987+M987+O987+P987+Q987+R987+S987)*0.0214,2)</f>
        <v>284414.09999999998</v>
      </c>
      <c r="E987" s="30"/>
      <c r="F987" s="30"/>
      <c r="G987" s="30"/>
      <c r="H987" s="34"/>
      <c r="I987" s="34"/>
      <c r="J987" s="34"/>
      <c r="K987" s="30"/>
      <c r="L987" s="31"/>
      <c r="M987" s="30"/>
      <c r="N987" s="30"/>
      <c r="O987" s="35"/>
      <c r="P987" s="30"/>
      <c r="Q987" s="34"/>
      <c r="R987" s="30">
        <v>13290378.67</v>
      </c>
      <c r="S987" s="30"/>
    </row>
    <row r="988" spans="1:19" hidden="1" x14ac:dyDescent="0.25">
      <c r="A988" s="21">
        <v>217</v>
      </c>
      <c r="B988" s="33" t="s">
        <v>237</v>
      </c>
      <c r="C988" s="111">
        <f>ROUND(SUM(D988+E988+F988+G988+H988+I988+J988+K988+M988+O988+P988+Q988+R988+S988),2)</f>
        <v>2486103.35</v>
      </c>
      <c r="D988" s="29">
        <v>37839.51</v>
      </c>
      <c r="E988" s="30"/>
      <c r="F988" s="30"/>
      <c r="G988" s="30">
        <v>2448263.84</v>
      </c>
      <c r="H988" s="30"/>
      <c r="I988" s="30"/>
      <c r="J988" s="30"/>
      <c r="K988" s="30"/>
      <c r="L988" s="31"/>
      <c r="M988" s="34"/>
      <c r="N988" s="30"/>
      <c r="O988" s="32"/>
      <c r="P988" s="30"/>
      <c r="Q988" s="34"/>
      <c r="R988" s="30"/>
      <c r="S988" s="30"/>
    </row>
    <row r="989" spans="1:19" hidden="1" x14ac:dyDescent="0.25">
      <c r="A989" s="21">
        <v>218</v>
      </c>
      <c r="B989" s="33" t="s">
        <v>238</v>
      </c>
      <c r="C989" s="111">
        <f>ROUND(SUM(D989+E989+F989+G989+H989+I989+J989+K989+M989+O989+P989+Q989+R989+S989),2)</f>
        <v>1249537.8</v>
      </c>
      <c r="D989" s="29">
        <f>ROUND((F989+G989+H989+I989+J989+K989+M989+O989+P989+Q989+R989+S989)*0.0214,2)</f>
        <v>26179.86</v>
      </c>
      <c r="E989" s="30"/>
      <c r="F989" s="30"/>
      <c r="G989" s="30">
        <v>1223357.94</v>
      </c>
      <c r="H989" s="30"/>
      <c r="I989" s="30"/>
      <c r="J989" s="30"/>
      <c r="K989" s="30"/>
      <c r="L989" s="31"/>
      <c r="M989" s="34"/>
      <c r="N989" s="30"/>
      <c r="O989" s="32"/>
      <c r="P989" s="30"/>
      <c r="Q989" s="34"/>
      <c r="R989" s="30"/>
      <c r="S989" s="30"/>
    </row>
    <row r="990" spans="1:19" hidden="1" x14ac:dyDescent="0.25">
      <c r="A990" s="21">
        <v>219</v>
      </c>
      <c r="B990" s="33" t="s">
        <v>239</v>
      </c>
      <c r="C990" s="111">
        <f t="shared" si="103"/>
        <v>3331244.87</v>
      </c>
      <c r="D990" s="29">
        <f>ROUND((F990+G990+H990+I990+J990+K990+M990+O990+P990+Q990+R990+S990)*0.0214,2)</f>
        <v>69795.03</v>
      </c>
      <c r="E990" s="30"/>
      <c r="F990" s="34">
        <v>569592.31000000006</v>
      </c>
      <c r="G990" s="30">
        <v>1809791.66</v>
      </c>
      <c r="H990" s="30"/>
      <c r="I990" s="30">
        <v>628232.31000000006</v>
      </c>
      <c r="J990" s="30">
        <v>253833.56</v>
      </c>
      <c r="K990" s="30"/>
      <c r="L990" s="31"/>
      <c r="M990" s="30"/>
      <c r="N990" s="30"/>
      <c r="O990" s="35"/>
      <c r="P990" s="30"/>
      <c r="Q990" s="30"/>
      <c r="R990" s="30"/>
      <c r="S990" s="30"/>
    </row>
    <row r="991" spans="1:19" hidden="1" x14ac:dyDescent="0.25">
      <c r="A991" s="21">
        <v>220</v>
      </c>
      <c r="B991" s="33" t="s">
        <v>240</v>
      </c>
      <c r="C991" s="111">
        <f t="shared" si="103"/>
        <v>3279876.63</v>
      </c>
      <c r="D991" s="29">
        <f>ROUND((F991+G991+H991+I991+J991+K991+M991+O991+P991+Q991+R991+S991)*0.0214,2)</f>
        <v>68718.78</v>
      </c>
      <c r="E991" s="30"/>
      <c r="F991" s="30"/>
      <c r="G991" s="30"/>
      <c r="H991" s="30"/>
      <c r="I991" s="30">
        <v>315658.88</v>
      </c>
      <c r="J991" s="30"/>
      <c r="K991" s="30"/>
      <c r="L991" s="31"/>
      <c r="M991" s="30"/>
      <c r="N991" s="30"/>
      <c r="O991" s="32"/>
      <c r="P991" s="30"/>
      <c r="Q991" s="34"/>
      <c r="R991" s="30">
        <v>2895498.97</v>
      </c>
      <c r="S991" s="30"/>
    </row>
    <row r="992" spans="1:19" hidden="1" x14ac:dyDescent="0.25">
      <c r="A992" s="21">
        <v>221</v>
      </c>
      <c r="B992" s="28" t="s">
        <v>861</v>
      </c>
      <c r="C992" s="111">
        <f t="shared" si="103"/>
        <v>306730.3</v>
      </c>
      <c r="D992" s="29"/>
      <c r="E992" s="30">
        <v>306730.3</v>
      </c>
      <c r="F992" s="30"/>
      <c r="G992" s="30"/>
      <c r="H992" s="30"/>
      <c r="I992" s="30"/>
      <c r="J992" s="30"/>
      <c r="K992" s="30"/>
      <c r="L992" s="31"/>
      <c r="M992" s="30"/>
      <c r="N992" s="30"/>
      <c r="O992" s="32"/>
      <c r="P992" s="30"/>
      <c r="Q992" s="30"/>
      <c r="R992" s="30"/>
      <c r="S992" s="30"/>
    </row>
    <row r="993" spans="1:19" hidden="1" x14ac:dyDescent="0.25">
      <c r="A993" s="21">
        <v>222</v>
      </c>
      <c r="B993" s="28" t="s">
        <v>862</v>
      </c>
      <c r="C993" s="111">
        <f t="shared" si="103"/>
        <v>168544.39</v>
      </c>
      <c r="D993" s="29"/>
      <c r="E993" s="30">
        <v>168544.39</v>
      </c>
      <c r="F993" s="35"/>
      <c r="G993" s="30"/>
      <c r="H993" s="30"/>
      <c r="I993" s="30"/>
      <c r="J993" s="30"/>
      <c r="K993" s="30"/>
      <c r="L993" s="31"/>
      <c r="M993" s="30"/>
      <c r="N993" s="40"/>
      <c r="O993" s="45"/>
      <c r="P993" s="30"/>
      <c r="Q993" s="32"/>
      <c r="R993" s="30"/>
      <c r="S993" s="30"/>
    </row>
    <row r="994" spans="1:19" hidden="1" x14ac:dyDescent="0.25">
      <c r="A994" s="21">
        <v>223</v>
      </c>
      <c r="B994" s="28" t="s">
        <v>863</v>
      </c>
      <c r="C994" s="111">
        <f t="shared" si="103"/>
        <v>164188.41</v>
      </c>
      <c r="D994" s="29"/>
      <c r="E994" s="30">
        <v>164188.41</v>
      </c>
      <c r="F994" s="35"/>
      <c r="G994" s="35"/>
      <c r="H994" s="35"/>
      <c r="I994" s="35"/>
      <c r="J994" s="35"/>
      <c r="K994" s="30"/>
      <c r="L994" s="31"/>
      <c r="M994" s="30"/>
      <c r="N994" s="30"/>
      <c r="O994" s="32"/>
      <c r="P994" s="30"/>
      <c r="Q994" s="34"/>
      <c r="R994" s="30"/>
      <c r="S994" s="30"/>
    </row>
    <row r="995" spans="1:19" hidden="1" x14ac:dyDescent="0.25">
      <c r="A995" s="21">
        <v>224</v>
      </c>
      <c r="B995" s="33" t="s">
        <v>864</v>
      </c>
      <c r="C995" s="111">
        <f t="shared" si="103"/>
        <v>437887.1</v>
      </c>
      <c r="D995" s="29"/>
      <c r="E995" s="30">
        <v>437887.1</v>
      </c>
      <c r="F995" s="30"/>
      <c r="G995" s="30"/>
      <c r="H995" s="30"/>
      <c r="I995" s="30"/>
      <c r="J995" s="30"/>
      <c r="K995" s="30"/>
      <c r="L995" s="31"/>
      <c r="M995" s="30"/>
      <c r="N995" s="30"/>
      <c r="O995" s="32"/>
      <c r="P995" s="30"/>
      <c r="Q995" s="30"/>
      <c r="R995" s="30"/>
      <c r="S995" s="30"/>
    </row>
    <row r="996" spans="1:19" hidden="1" x14ac:dyDescent="0.25">
      <c r="A996" s="21">
        <v>225</v>
      </c>
      <c r="B996" s="33" t="s">
        <v>242</v>
      </c>
      <c r="C996" s="111">
        <f t="shared" si="103"/>
        <v>19842703.890000001</v>
      </c>
      <c r="D996" s="29">
        <f>ROUND((F996+G996+H996+I996+J996+K996+M996+O996+P996+Q996+R996+S996)*0.0214,2)</f>
        <v>415737.09</v>
      </c>
      <c r="E996" s="30"/>
      <c r="F996" s="30">
        <v>1880536.1</v>
      </c>
      <c r="G996" s="32">
        <v>5942954.9800000004</v>
      </c>
      <c r="H996" s="30">
        <v>4313854.24</v>
      </c>
      <c r="I996" s="30">
        <v>2062928.5</v>
      </c>
      <c r="J996" s="30">
        <v>2467197.73</v>
      </c>
      <c r="K996" s="30"/>
      <c r="L996" s="31"/>
      <c r="M996" s="30"/>
      <c r="N996" s="30"/>
      <c r="O996" s="34"/>
      <c r="P996" s="30">
        <v>2759495.25</v>
      </c>
      <c r="Q996" s="30"/>
      <c r="R996" s="30"/>
      <c r="S996" s="30"/>
    </row>
    <row r="997" spans="1:19" hidden="1" x14ac:dyDescent="0.25">
      <c r="A997" s="21">
        <v>226</v>
      </c>
      <c r="B997" s="33" t="s">
        <v>243</v>
      </c>
      <c r="C997" s="111">
        <f t="shared" si="103"/>
        <v>14421097.16</v>
      </c>
      <c r="D997" s="29">
        <f>ROUND((F997+G997+H997+I997+J997+K997+M997+O997+P997+Q997+R997+S997)*0.0214,2)</f>
        <v>302145.56</v>
      </c>
      <c r="E997" s="30"/>
      <c r="F997" s="35">
        <v>1875135.6</v>
      </c>
      <c r="G997" s="32">
        <v>6353488.0499999998</v>
      </c>
      <c r="H997" s="35"/>
      <c r="I997" s="35"/>
      <c r="J997" s="35"/>
      <c r="K997" s="30"/>
      <c r="L997" s="31"/>
      <c r="M997" s="30"/>
      <c r="N997" s="30"/>
      <c r="O997" s="35"/>
      <c r="P997" s="35"/>
      <c r="Q997" s="30">
        <v>5890327.9500000002</v>
      </c>
      <c r="R997" s="30"/>
      <c r="S997" s="30"/>
    </row>
    <row r="998" spans="1:19" hidden="1" x14ac:dyDescent="0.25">
      <c r="A998" s="21">
        <v>227</v>
      </c>
      <c r="B998" s="33" t="s">
        <v>865</v>
      </c>
      <c r="C998" s="111">
        <f t="shared" si="103"/>
        <v>1413554.9</v>
      </c>
      <c r="D998" s="29"/>
      <c r="E998" s="30">
        <v>1413554.9019999998</v>
      </c>
      <c r="F998" s="32"/>
      <c r="G998" s="30"/>
      <c r="H998" s="30"/>
      <c r="I998" s="30"/>
      <c r="J998" s="30"/>
      <c r="K998" s="30"/>
      <c r="L998" s="31"/>
      <c r="M998" s="30"/>
      <c r="N998" s="40"/>
      <c r="O998" s="45"/>
      <c r="P998" s="30"/>
      <c r="Q998" s="32"/>
      <c r="R998" s="30"/>
      <c r="S998" s="30"/>
    </row>
    <row r="999" spans="1:19" hidden="1" x14ac:dyDescent="0.25">
      <c r="A999" s="21">
        <v>228</v>
      </c>
      <c r="B999" s="33" t="s">
        <v>244</v>
      </c>
      <c r="C999" s="111">
        <f t="shared" si="103"/>
        <v>15941932.52</v>
      </c>
      <c r="D999" s="29">
        <f>ROUND((F999+G999+H999+I999+J999+K999+M999+O999+P999+Q999+R999+S999)*0.0214,2)</f>
        <v>334009.55</v>
      </c>
      <c r="E999" s="30"/>
      <c r="F999" s="35">
        <v>2842364.97</v>
      </c>
      <c r="G999" s="35">
        <v>6574040.4000000004</v>
      </c>
      <c r="H999" s="30">
        <v>2525374.7999999998</v>
      </c>
      <c r="I999" s="30">
        <v>1322008.8</v>
      </c>
      <c r="J999" s="30">
        <v>2344134</v>
      </c>
      <c r="K999" s="30"/>
      <c r="L999" s="31"/>
      <c r="M999" s="30"/>
      <c r="N999" s="30"/>
      <c r="O999" s="35"/>
      <c r="P999" s="30"/>
      <c r="Q999" s="32"/>
      <c r="R999" s="30"/>
      <c r="S999" s="30"/>
    </row>
    <row r="1000" spans="1:19" hidden="1" x14ac:dyDescent="0.25">
      <c r="A1000" s="21">
        <v>229</v>
      </c>
      <c r="B1000" s="33" t="s">
        <v>866</v>
      </c>
      <c r="C1000" s="111">
        <f t="shared" si="103"/>
        <v>387804.46</v>
      </c>
      <c r="D1000" s="29"/>
      <c r="E1000" s="30">
        <v>387804.46</v>
      </c>
      <c r="F1000" s="32"/>
      <c r="G1000" s="32"/>
      <c r="H1000" s="32"/>
      <c r="I1000" s="32"/>
      <c r="J1000" s="32"/>
      <c r="K1000" s="30"/>
      <c r="L1000" s="31"/>
      <c r="M1000" s="30"/>
      <c r="N1000" s="30"/>
      <c r="O1000" s="30"/>
      <c r="P1000" s="30"/>
      <c r="Q1000" s="30"/>
      <c r="R1000" s="30"/>
      <c r="S1000" s="30"/>
    </row>
    <row r="1001" spans="1:19" hidden="1" x14ac:dyDescent="0.25">
      <c r="A1001" s="21">
        <v>230</v>
      </c>
      <c r="B1001" s="33" t="s">
        <v>245</v>
      </c>
      <c r="C1001" s="111">
        <f t="shared" si="103"/>
        <v>23250122.550000001</v>
      </c>
      <c r="D1001" s="29">
        <f>ROUND((F1001+G1001+H1001+I1001+J1001+K1001+M1001+O1001+P1001+Q1001+R1001+S1001)*0.0214,2)</f>
        <v>487128.08</v>
      </c>
      <c r="E1001" s="30"/>
      <c r="F1001" s="30">
        <v>2822768.4</v>
      </c>
      <c r="G1001" s="34">
        <v>8985227.1199999992</v>
      </c>
      <c r="H1001" s="30">
        <v>1478582.4</v>
      </c>
      <c r="I1001" s="30">
        <v>1939360.848</v>
      </c>
      <c r="J1001" s="30">
        <v>3371913.3</v>
      </c>
      <c r="K1001" s="30"/>
      <c r="L1001" s="31"/>
      <c r="M1001" s="30"/>
      <c r="N1001" s="30"/>
      <c r="O1001" s="30"/>
      <c r="P1001" s="30">
        <v>4165142.4</v>
      </c>
      <c r="Q1001" s="35"/>
      <c r="R1001" s="30"/>
      <c r="S1001" s="30"/>
    </row>
    <row r="1002" spans="1:19" hidden="1" x14ac:dyDescent="0.25">
      <c r="A1002" s="21">
        <v>231</v>
      </c>
      <c r="B1002" s="33" t="s">
        <v>246</v>
      </c>
      <c r="C1002" s="111">
        <f t="shared" si="103"/>
        <v>25523625.43</v>
      </c>
      <c r="D1002" s="29">
        <f>ROUND((F1002+G1002+H1002+I1002+J1002+K1002+M1002+O1002+P1002+Q1002+R1002+S1002)*0.0214,2)</f>
        <v>534761.68000000005</v>
      </c>
      <c r="E1002" s="30"/>
      <c r="F1002" s="35">
        <v>3239274</v>
      </c>
      <c r="G1002" s="32">
        <v>10245675.640000001</v>
      </c>
      <c r="H1002" s="30">
        <v>1777784.4</v>
      </c>
      <c r="I1002" s="30">
        <v>762266.4</v>
      </c>
      <c r="J1002" s="30">
        <v>4253457.71</v>
      </c>
      <c r="K1002" s="30"/>
      <c r="L1002" s="31"/>
      <c r="M1002" s="30"/>
      <c r="N1002" s="30"/>
      <c r="O1002" s="30"/>
      <c r="P1002" s="30">
        <v>4710405.5999999996</v>
      </c>
      <c r="Q1002" s="30"/>
      <c r="R1002" s="30"/>
      <c r="S1002" s="30"/>
    </row>
    <row r="1003" spans="1:19" hidden="1" x14ac:dyDescent="0.25">
      <c r="A1003" s="21">
        <v>232</v>
      </c>
      <c r="B1003" s="33" t="s">
        <v>867</v>
      </c>
      <c r="C1003" s="111">
        <f t="shared" si="103"/>
        <v>143458.85</v>
      </c>
      <c r="D1003" s="29"/>
      <c r="E1003" s="30">
        <v>143458.85</v>
      </c>
      <c r="F1003" s="34"/>
      <c r="G1003" s="30"/>
      <c r="H1003" s="34"/>
      <c r="I1003" s="34"/>
      <c r="J1003" s="34"/>
      <c r="K1003" s="35"/>
      <c r="L1003" s="31"/>
      <c r="M1003" s="30"/>
      <c r="N1003" s="30"/>
      <c r="O1003" s="34"/>
      <c r="P1003" s="30"/>
      <c r="Q1003" s="34"/>
      <c r="R1003" s="30"/>
      <c r="S1003" s="30"/>
    </row>
    <row r="1004" spans="1:19" hidden="1" x14ac:dyDescent="0.25">
      <c r="A1004" s="21">
        <v>233</v>
      </c>
      <c r="B1004" s="33" t="s">
        <v>868</v>
      </c>
      <c r="C1004" s="111">
        <f t="shared" si="103"/>
        <v>136250.09</v>
      </c>
      <c r="D1004" s="29"/>
      <c r="E1004" s="30">
        <v>136250.09</v>
      </c>
      <c r="F1004" s="30"/>
      <c r="G1004" s="30"/>
      <c r="H1004" s="30"/>
      <c r="I1004" s="30"/>
      <c r="J1004" s="30"/>
      <c r="K1004" s="30"/>
      <c r="L1004" s="31"/>
      <c r="M1004" s="30"/>
      <c r="N1004" s="30"/>
      <c r="O1004" s="34"/>
      <c r="P1004" s="35"/>
      <c r="Q1004" s="30"/>
      <c r="R1004" s="30"/>
      <c r="S1004" s="30"/>
    </row>
    <row r="1005" spans="1:19" hidden="1" x14ac:dyDescent="0.25">
      <c r="A1005" s="21">
        <v>234</v>
      </c>
      <c r="B1005" s="33" t="s">
        <v>869</v>
      </c>
      <c r="C1005" s="111">
        <f t="shared" si="103"/>
        <v>1924243.04</v>
      </c>
      <c r="D1005" s="29"/>
      <c r="E1005" s="30">
        <v>1924243.04</v>
      </c>
      <c r="F1005" s="32"/>
      <c r="G1005" s="32"/>
      <c r="H1005" s="32"/>
      <c r="I1005" s="32"/>
      <c r="J1005" s="32"/>
      <c r="K1005" s="30"/>
      <c r="L1005" s="31"/>
      <c r="M1005" s="30"/>
      <c r="N1005" s="30"/>
      <c r="O1005" s="32"/>
      <c r="P1005" s="32"/>
      <c r="Q1005" s="30"/>
      <c r="R1005" s="30"/>
      <c r="S1005" s="30"/>
    </row>
    <row r="1006" spans="1:19" hidden="1" x14ac:dyDescent="0.25">
      <c r="A1006" s="21">
        <v>235</v>
      </c>
      <c r="B1006" s="33" t="s">
        <v>251</v>
      </c>
      <c r="C1006" s="111">
        <f t="shared" si="103"/>
        <v>54079105.420000002</v>
      </c>
      <c r="D1006" s="29">
        <f>ROUND((F1006+G1006+H1006+I1006+J1006+K1006+M1006+O1006+P1006+Q1006+R1006+S1006)*0.0214,2)</f>
        <v>1133045.68</v>
      </c>
      <c r="E1006" s="30"/>
      <c r="F1006" s="35"/>
      <c r="G1006" s="34">
        <v>16202868.02</v>
      </c>
      <c r="H1006" s="30">
        <v>2862052.8</v>
      </c>
      <c r="I1006" s="30">
        <v>1440378</v>
      </c>
      <c r="J1006" s="30">
        <v>5244687.5999999996</v>
      </c>
      <c r="K1006" s="30"/>
      <c r="L1006" s="31"/>
      <c r="M1006" s="30"/>
      <c r="N1006" s="30"/>
      <c r="O1006" s="30"/>
      <c r="P1006" s="30"/>
      <c r="Q1006" s="30"/>
      <c r="R1006" s="30">
        <v>27196073.32</v>
      </c>
      <c r="S1006" s="30"/>
    </row>
    <row r="1007" spans="1:19" hidden="1" x14ac:dyDescent="0.25">
      <c r="A1007" s="21">
        <v>236</v>
      </c>
      <c r="B1007" s="33" t="s">
        <v>252</v>
      </c>
      <c r="C1007" s="111">
        <f t="shared" si="103"/>
        <v>55813083.68</v>
      </c>
      <c r="D1007" s="29">
        <f>ROUND((F1007+G1007+H1007+I1007+J1007+K1007+M1007+O1007+P1007+Q1007+R1007+S1007)*0.0214,2)</f>
        <v>1169375.3600000001</v>
      </c>
      <c r="E1007" s="30"/>
      <c r="F1007" s="35"/>
      <c r="G1007" s="34">
        <v>16238471.52</v>
      </c>
      <c r="H1007" s="30"/>
      <c r="I1007" s="30"/>
      <c r="J1007" s="30">
        <v>704652</v>
      </c>
      <c r="K1007" s="30"/>
      <c r="L1007" s="31"/>
      <c r="M1007" s="30"/>
      <c r="N1007" s="30" t="s">
        <v>56</v>
      </c>
      <c r="O1007" s="30">
        <v>10527398.4</v>
      </c>
      <c r="P1007" s="30"/>
      <c r="Q1007" s="30"/>
      <c r="R1007" s="30">
        <v>27173186.399999999</v>
      </c>
      <c r="S1007" s="30"/>
    </row>
    <row r="1008" spans="1:19" hidden="1" x14ac:dyDescent="0.25">
      <c r="A1008" s="21">
        <v>237</v>
      </c>
      <c r="B1008" s="33" t="s">
        <v>253</v>
      </c>
      <c r="C1008" s="111">
        <f t="shared" si="103"/>
        <v>9254047.6600000001</v>
      </c>
      <c r="D1008" s="29">
        <f>ROUND((F1008+G1008+H1008+I1008+J1008+K1008+M1008+O1008+P1008+Q1008+R1008+S1008)*0.0214,2)</f>
        <v>193887.43</v>
      </c>
      <c r="E1008" s="30"/>
      <c r="F1008" s="30"/>
      <c r="G1008" s="32"/>
      <c r="H1008" s="30">
        <v>1960487.58</v>
      </c>
      <c r="I1008" s="30">
        <v>937548.87</v>
      </c>
      <c r="J1008" s="30">
        <v>1121269.3799999999</v>
      </c>
      <c r="K1008" s="30"/>
      <c r="L1008" s="31"/>
      <c r="M1008" s="30"/>
      <c r="N1008" s="30"/>
      <c r="O1008" s="30"/>
      <c r="P1008" s="35"/>
      <c r="Q1008" s="30"/>
      <c r="R1008" s="30">
        <v>5040854.4000000004</v>
      </c>
      <c r="S1008" s="30"/>
    </row>
    <row r="1009" spans="1:19" hidden="1" x14ac:dyDescent="0.25">
      <c r="A1009" s="21">
        <v>238</v>
      </c>
      <c r="B1009" s="33" t="s">
        <v>254</v>
      </c>
      <c r="C1009" s="111">
        <f t="shared" si="103"/>
        <v>10739646.66</v>
      </c>
      <c r="D1009" s="29">
        <f>ROUND((F1009+G1009+H1009+I1009+J1009+K1009+M1009+O1009+P1009+Q1009+R1009+S1009)*0.0214,2)</f>
        <v>225013.16</v>
      </c>
      <c r="E1009" s="30"/>
      <c r="F1009" s="30"/>
      <c r="G1009" s="34">
        <v>3903476.26</v>
      </c>
      <c r="H1009" s="30"/>
      <c r="I1009" s="30"/>
      <c r="J1009" s="30">
        <v>1409802.58</v>
      </c>
      <c r="K1009" s="30"/>
      <c r="L1009" s="31"/>
      <c r="M1009" s="30"/>
      <c r="N1009" s="30"/>
      <c r="O1009" s="30"/>
      <c r="P1009" s="35"/>
      <c r="Q1009" s="30">
        <v>5201354.66</v>
      </c>
      <c r="R1009" s="30"/>
      <c r="S1009" s="30"/>
    </row>
    <row r="1010" spans="1:19" hidden="1" x14ac:dyDescent="0.25">
      <c r="A1010" s="21">
        <v>239</v>
      </c>
      <c r="B1010" s="33" t="s">
        <v>255</v>
      </c>
      <c r="C1010" s="111">
        <f t="shared" si="103"/>
        <v>44279706.700000003</v>
      </c>
      <c r="D1010" s="29">
        <f>ROUND((F1010+G1010+H1010+I1010+J1010+K1010+M1010+O1010+P1010+Q1010+R1010+S1010)*0.0214,2)</f>
        <v>927732.25</v>
      </c>
      <c r="E1010" s="30"/>
      <c r="F1010" s="34"/>
      <c r="G1010" s="30">
        <v>16040644.23</v>
      </c>
      <c r="H1010" s="35">
        <v>2435457.6</v>
      </c>
      <c r="I1010" s="35"/>
      <c r="J1010" s="35">
        <v>5793324.6500000004</v>
      </c>
      <c r="K1010" s="30"/>
      <c r="L1010" s="31"/>
      <c r="M1010" s="30"/>
      <c r="N1010" s="30"/>
      <c r="O1010" s="30"/>
      <c r="P1010" s="30"/>
      <c r="Q1010" s="34">
        <v>19082547.969999999</v>
      </c>
      <c r="R1010" s="30"/>
      <c r="S1010" s="30"/>
    </row>
    <row r="1011" spans="1:19" hidden="1" x14ac:dyDescent="0.25">
      <c r="A1011" s="21">
        <v>240</v>
      </c>
      <c r="B1011" s="33" t="s">
        <v>870</v>
      </c>
      <c r="C1011" s="111">
        <f t="shared" si="103"/>
        <v>1724329.54</v>
      </c>
      <c r="D1011" s="29"/>
      <c r="E1011" s="30">
        <v>1724329.5383000001</v>
      </c>
      <c r="F1011" s="32"/>
      <c r="G1011" s="32"/>
      <c r="H1011" s="32"/>
      <c r="I1011" s="32"/>
      <c r="J1011" s="32"/>
      <c r="K1011" s="30"/>
      <c r="L1011" s="31"/>
      <c r="M1011" s="30"/>
      <c r="N1011" s="30"/>
      <c r="O1011" s="30"/>
      <c r="P1011" s="30"/>
      <c r="Q1011" s="32"/>
      <c r="R1011" s="30"/>
      <c r="S1011" s="30"/>
    </row>
    <row r="1012" spans="1:19" hidden="1" x14ac:dyDescent="0.25">
      <c r="A1012" s="21">
        <v>241</v>
      </c>
      <c r="B1012" s="33" t="s">
        <v>257</v>
      </c>
      <c r="C1012" s="111">
        <f t="shared" si="103"/>
        <v>57358473.710000001</v>
      </c>
      <c r="D1012" s="29">
        <f>ROUND((F1012+G1012+H1012+I1012+J1012+K1012+M1012+O1012+P1012+Q1012+R1012+S1012)*0.0214,2)</f>
        <v>1201753.81</v>
      </c>
      <c r="E1012" s="30"/>
      <c r="F1012" s="30">
        <v>4876864.9400000004</v>
      </c>
      <c r="G1012" s="35">
        <v>14645042.42</v>
      </c>
      <c r="H1012" s="35">
        <v>8455586.9900000002</v>
      </c>
      <c r="I1012" s="35">
        <v>3976565.92</v>
      </c>
      <c r="J1012" s="35">
        <v>4807703.79</v>
      </c>
      <c r="K1012" s="30"/>
      <c r="L1012" s="31"/>
      <c r="M1012" s="30"/>
      <c r="N1012" s="30" t="s">
        <v>56</v>
      </c>
      <c r="O1012" s="35">
        <v>12289416.060000001</v>
      </c>
      <c r="P1012" s="35">
        <v>7105539.7800000003</v>
      </c>
      <c r="Q1012" s="32"/>
      <c r="R1012" s="30"/>
      <c r="S1012" s="30"/>
    </row>
    <row r="1013" spans="1:19" hidden="1" x14ac:dyDescent="0.25">
      <c r="A1013" s="21">
        <v>242</v>
      </c>
      <c r="B1013" s="33" t="s">
        <v>871</v>
      </c>
      <c r="C1013" s="111">
        <f t="shared" si="103"/>
        <v>1308144.1200000001</v>
      </c>
      <c r="D1013" s="29"/>
      <c r="E1013" s="30">
        <v>1308144.1200000001</v>
      </c>
      <c r="F1013" s="32"/>
      <c r="G1013" s="32"/>
      <c r="H1013" s="32"/>
      <c r="I1013" s="32"/>
      <c r="J1013" s="32"/>
      <c r="K1013" s="30"/>
      <c r="L1013" s="31"/>
      <c r="M1013" s="30"/>
      <c r="N1013" s="30"/>
      <c r="O1013" s="32"/>
      <c r="P1013" s="30"/>
      <c r="Q1013" s="30"/>
      <c r="R1013" s="30"/>
      <c r="S1013" s="30"/>
    </row>
    <row r="1014" spans="1:19" hidden="1" x14ac:dyDescent="0.25">
      <c r="A1014" s="21">
        <v>243</v>
      </c>
      <c r="B1014" s="33" t="s">
        <v>259</v>
      </c>
      <c r="C1014" s="111">
        <f t="shared" si="103"/>
        <v>13564798.119999999</v>
      </c>
      <c r="D1014" s="29">
        <v>13009.72</v>
      </c>
      <c r="E1014" s="30"/>
      <c r="F1014" s="35"/>
      <c r="G1014" s="30">
        <v>3575890.8</v>
      </c>
      <c r="H1014" s="30">
        <v>2257894.7999999998</v>
      </c>
      <c r="I1014" s="30">
        <v>1642840.8</v>
      </c>
      <c r="J1014" s="30"/>
      <c r="K1014" s="30"/>
      <c r="L1014" s="31"/>
      <c r="M1014" s="30"/>
      <c r="N1014" s="30"/>
      <c r="O1014" s="34"/>
      <c r="P1014" s="30">
        <v>6075162</v>
      </c>
      <c r="Q1014" s="32"/>
      <c r="R1014" s="30"/>
      <c r="S1014" s="30"/>
    </row>
    <row r="1015" spans="1:19" hidden="1" x14ac:dyDescent="0.25">
      <c r="A1015" s="21">
        <v>244</v>
      </c>
      <c r="B1015" s="33" t="s">
        <v>872</v>
      </c>
      <c r="C1015" s="111">
        <f t="shared" si="103"/>
        <v>941614.89</v>
      </c>
      <c r="D1015" s="29"/>
      <c r="E1015" s="30">
        <v>941614.89</v>
      </c>
      <c r="F1015" s="30"/>
      <c r="G1015" s="30"/>
      <c r="H1015" s="30"/>
      <c r="I1015" s="30"/>
      <c r="J1015" s="30"/>
      <c r="K1015" s="35"/>
      <c r="L1015" s="31"/>
      <c r="M1015" s="30"/>
      <c r="N1015" s="30"/>
      <c r="O1015" s="32"/>
      <c r="P1015" s="30"/>
      <c r="Q1015" s="30"/>
      <c r="R1015" s="30"/>
      <c r="S1015" s="30"/>
    </row>
    <row r="1016" spans="1:19" hidden="1" x14ac:dyDescent="0.25">
      <c r="A1016" s="21">
        <v>245</v>
      </c>
      <c r="B1016" s="33" t="s">
        <v>873</v>
      </c>
      <c r="C1016" s="111">
        <f t="shared" si="103"/>
        <v>2363493.81</v>
      </c>
      <c r="D1016" s="29"/>
      <c r="E1016" s="30">
        <v>2363493.81</v>
      </c>
      <c r="F1016" s="30"/>
      <c r="G1016" s="35"/>
      <c r="H1016" s="30"/>
      <c r="I1016" s="30"/>
      <c r="J1016" s="30"/>
      <c r="K1016" s="30"/>
      <c r="L1016" s="31"/>
      <c r="M1016" s="30"/>
      <c r="N1016" s="30"/>
      <c r="O1016" s="32"/>
      <c r="P1016" s="30"/>
      <c r="Q1016" s="30"/>
      <c r="R1016" s="30"/>
      <c r="S1016" s="30"/>
    </row>
    <row r="1017" spans="1:19" hidden="1" x14ac:dyDescent="0.25">
      <c r="A1017" s="21">
        <v>246</v>
      </c>
      <c r="B1017" s="33" t="s">
        <v>874</v>
      </c>
      <c r="C1017" s="111">
        <f t="shared" ref="C1017:C1053" si="104">ROUND(SUM(D1017+E1017+F1017+G1017+H1017+I1017+J1017+K1017+M1017+O1017+P1017+Q1017+R1017+S1017),2)</f>
        <v>341419.96</v>
      </c>
      <c r="D1017" s="29"/>
      <c r="E1017" s="30">
        <v>341419.96</v>
      </c>
      <c r="F1017" s="30"/>
      <c r="G1017" s="30"/>
      <c r="H1017" s="30"/>
      <c r="I1017" s="30"/>
      <c r="J1017" s="30"/>
      <c r="K1017" s="35"/>
      <c r="L1017" s="31"/>
      <c r="M1017" s="30"/>
      <c r="N1017" s="30"/>
      <c r="O1017" s="34"/>
      <c r="P1017" s="30"/>
      <c r="Q1017" s="30"/>
      <c r="R1017" s="30"/>
      <c r="S1017" s="30"/>
    </row>
    <row r="1018" spans="1:19" hidden="1" x14ac:dyDescent="0.25">
      <c r="A1018" s="21">
        <v>247</v>
      </c>
      <c r="B1018" s="33" t="s">
        <v>875</v>
      </c>
      <c r="C1018" s="111">
        <f t="shared" si="104"/>
        <v>997814.59</v>
      </c>
      <c r="D1018" s="29"/>
      <c r="E1018" s="30">
        <v>997814.59</v>
      </c>
      <c r="F1018" s="34"/>
      <c r="G1018" s="30"/>
      <c r="H1018" s="30"/>
      <c r="I1018" s="30"/>
      <c r="J1018" s="30"/>
      <c r="K1018" s="30"/>
      <c r="L1018" s="31"/>
      <c r="M1018" s="30"/>
      <c r="N1018" s="30"/>
      <c r="O1018" s="32"/>
      <c r="P1018" s="30"/>
      <c r="Q1018" s="34"/>
      <c r="R1018" s="30"/>
      <c r="S1018" s="30"/>
    </row>
    <row r="1019" spans="1:19" hidden="1" x14ac:dyDescent="0.25">
      <c r="A1019" s="21">
        <v>248</v>
      </c>
      <c r="B1019" s="33" t="s">
        <v>876</v>
      </c>
      <c r="C1019" s="111">
        <f t="shared" si="104"/>
        <v>877674.98</v>
      </c>
      <c r="D1019" s="29"/>
      <c r="E1019" s="30">
        <v>877674.98</v>
      </c>
      <c r="F1019" s="35"/>
      <c r="G1019" s="30"/>
      <c r="H1019" s="30"/>
      <c r="I1019" s="30"/>
      <c r="J1019" s="30"/>
      <c r="K1019" s="30"/>
      <c r="L1019" s="31"/>
      <c r="M1019" s="30"/>
      <c r="N1019" s="69"/>
      <c r="O1019" s="69"/>
      <c r="P1019" s="30"/>
      <c r="Q1019" s="34"/>
      <c r="R1019" s="30"/>
      <c r="S1019" s="30"/>
    </row>
    <row r="1020" spans="1:19" hidden="1" x14ac:dyDescent="0.25">
      <c r="A1020" s="21">
        <v>249</v>
      </c>
      <c r="B1020" s="33" t="s">
        <v>877</v>
      </c>
      <c r="C1020" s="111">
        <f t="shared" si="104"/>
        <v>356152.99</v>
      </c>
      <c r="D1020" s="29"/>
      <c r="E1020" s="30">
        <v>356152.99</v>
      </c>
      <c r="F1020" s="30"/>
      <c r="G1020" s="35"/>
      <c r="H1020" s="30"/>
      <c r="I1020" s="30"/>
      <c r="J1020" s="30"/>
      <c r="K1020" s="30"/>
      <c r="L1020" s="31"/>
      <c r="M1020" s="30"/>
      <c r="N1020" s="30"/>
      <c r="O1020" s="34"/>
      <c r="P1020" s="30"/>
      <c r="Q1020" s="34"/>
      <c r="R1020" s="30"/>
      <c r="S1020" s="30"/>
    </row>
    <row r="1021" spans="1:19" hidden="1" x14ac:dyDescent="0.25">
      <c r="A1021" s="21">
        <v>250</v>
      </c>
      <c r="B1021" s="33" t="s">
        <v>878</v>
      </c>
      <c r="C1021" s="111">
        <f t="shared" si="104"/>
        <v>706630.63</v>
      </c>
      <c r="D1021" s="29"/>
      <c r="E1021" s="30">
        <v>706630.63</v>
      </c>
      <c r="F1021" s="30"/>
      <c r="G1021" s="35"/>
      <c r="H1021" s="30"/>
      <c r="I1021" s="30"/>
      <c r="J1021" s="30"/>
      <c r="K1021" s="30"/>
      <c r="L1021" s="31"/>
      <c r="M1021" s="30"/>
      <c r="N1021" s="30"/>
      <c r="O1021" s="34"/>
      <c r="P1021" s="30"/>
      <c r="Q1021" s="34"/>
      <c r="R1021" s="30"/>
      <c r="S1021" s="30"/>
    </row>
    <row r="1022" spans="1:19" hidden="1" x14ac:dyDescent="0.25">
      <c r="A1022" s="21">
        <v>251</v>
      </c>
      <c r="B1022" s="33" t="s">
        <v>879</v>
      </c>
      <c r="C1022" s="111">
        <f t="shared" si="104"/>
        <v>1011527.1</v>
      </c>
      <c r="D1022" s="29"/>
      <c r="E1022" s="30">
        <v>1011527.1</v>
      </c>
      <c r="F1022" s="30"/>
      <c r="G1022" s="35"/>
      <c r="H1022" s="30"/>
      <c r="I1022" s="30"/>
      <c r="J1022" s="30"/>
      <c r="K1022" s="30"/>
      <c r="L1022" s="31"/>
      <c r="M1022" s="30"/>
      <c r="N1022" s="30"/>
      <c r="O1022" s="34"/>
      <c r="P1022" s="30"/>
      <c r="Q1022" s="34"/>
      <c r="R1022" s="30"/>
      <c r="S1022" s="30"/>
    </row>
    <row r="1023" spans="1:19" hidden="1" x14ac:dyDescent="0.25">
      <c r="A1023" s="21">
        <v>252</v>
      </c>
      <c r="B1023" s="33" t="s">
        <v>261</v>
      </c>
      <c r="C1023" s="111">
        <f>ROUND(SUM(D1023+E1023+F1023+G1023+H1023+I1023+J1023+K1023+M1023+O1023+P1023+Q1023+R1023+S1023),2)</f>
        <v>1031192.12</v>
      </c>
      <c r="D1023" s="29">
        <v>7666.04</v>
      </c>
      <c r="E1023" s="30"/>
      <c r="F1023" s="30"/>
      <c r="G1023" s="30">
        <v>1023526.0800000003</v>
      </c>
      <c r="H1023" s="30"/>
      <c r="I1023" s="30"/>
      <c r="J1023" s="30"/>
      <c r="K1023" s="30"/>
      <c r="L1023" s="31"/>
      <c r="M1023" s="30"/>
      <c r="N1023" s="30"/>
      <c r="O1023" s="30"/>
      <c r="P1023" s="34"/>
      <c r="Q1023" s="30"/>
      <c r="R1023" s="30"/>
      <c r="S1023" s="30"/>
    </row>
    <row r="1024" spans="1:19" hidden="1" x14ac:dyDescent="0.25">
      <c r="A1024" s="21">
        <v>253</v>
      </c>
      <c r="B1024" s="33" t="s">
        <v>262</v>
      </c>
      <c r="C1024" s="111">
        <f t="shared" si="104"/>
        <v>1902303.38</v>
      </c>
      <c r="D1024" s="29">
        <f>ROUND((F1024+G1024+H1024+I1024+J1024+K1024+M1024+O1024+P1024+Q1024+R1024+S1024)*0.0214,2)</f>
        <v>39856.370000000003</v>
      </c>
      <c r="E1024" s="30"/>
      <c r="F1024" s="30"/>
      <c r="G1024" s="35"/>
      <c r="H1024" s="30"/>
      <c r="I1024" s="30"/>
      <c r="J1024" s="30"/>
      <c r="K1024" s="30"/>
      <c r="L1024" s="31"/>
      <c r="M1024" s="30"/>
      <c r="N1024" s="30"/>
      <c r="O1024" s="34"/>
      <c r="P1024" s="30"/>
      <c r="Q1024" s="30">
        <v>1862447.01</v>
      </c>
      <c r="R1024" s="30"/>
      <c r="S1024" s="30"/>
    </row>
    <row r="1025" spans="1:19" hidden="1" x14ac:dyDescent="0.25">
      <c r="A1025" s="21">
        <v>254</v>
      </c>
      <c r="B1025" s="33" t="s">
        <v>264</v>
      </c>
      <c r="C1025" s="111">
        <f>ROUND(SUM(D1025+E1025+F1025+G1025+H1025+I1025+J1025+K1025+M1025+O1025+P1025+Q1025+R1025+S1025),2)</f>
        <v>1684100.6</v>
      </c>
      <c r="D1025" s="29">
        <v>17112.309999999998</v>
      </c>
      <c r="E1025" s="30"/>
      <c r="F1025" s="34"/>
      <c r="G1025" s="30"/>
      <c r="H1025" s="30"/>
      <c r="I1025" s="30"/>
      <c r="J1025" s="30">
        <v>1666988.29</v>
      </c>
      <c r="K1025" s="30"/>
      <c r="L1025" s="31"/>
      <c r="M1025" s="30"/>
      <c r="N1025" s="30"/>
      <c r="O1025" s="30"/>
      <c r="P1025" s="30"/>
      <c r="Q1025" s="30"/>
      <c r="R1025" s="30"/>
      <c r="S1025" s="30"/>
    </row>
    <row r="1026" spans="1:19" hidden="1" x14ac:dyDescent="0.25">
      <c r="A1026" s="21">
        <v>255</v>
      </c>
      <c r="B1026" s="33" t="s">
        <v>265</v>
      </c>
      <c r="C1026" s="111">
        <f t="shared" si="104"/>
        <v>40960465.920000002</v>
      </c>
      <c r="D1026" s="29">
        <f>ROUND((F1026+G1026+H1026+I1026+J1026+K1026+M1026+O1026+P1026+Q1026+R1026+S1026)*0.0214,2)</f>
        <v>858188.73</v>
      </c>
      <c r="E1026" s="30"/>
      <c r="F1026" s="30"/>
      <c r="G1026" s="35">
        <v>11452831.74</v>
      </c>
      <c r="H1026" s="30">
        <v>6612504.9199999999</v>
      </c>
      <c r="I1026" s="30">
        <v>3109785.49</v>
      </c>
      <c r="J1026" s="30">
        <v>3759758.49</v>
      </c>
      <c r="K1026" s="30"/>
      <c r="L1026" s="31"/>
      <c r="M1026" s="30"/>
      <c r="N1026" s="30" t="s">
        <v>56</v>
      </c>
      <c r="O1026" s="34">
        <v>9610666.2100000009</v>
      </c>
      <c r="P1026" s="30">
        <v>5556730.3399999999</v>
      </c>
      <c r="Q1026" s="34"/>
      <c r="R1026" s="30"/>
      <c r="S1026" s="30"/>
    </row>
    <row r="1027" spans="1:19" hidden="1" x14ac:dyDescent="0.25">
      <c r="A1027" s="21">
        <v>256</v>
      </c>
      <c r="B1027" s="33" t="s">
        <v>880</v>
      </c>
      <c r="C1027" s="111">
        <f t="shared" si="104"/>
        <v>584388.01</v>
      </c>
      <c r="D1027" s="29"/>
      <c r="E1027" s="30">
        <v>584388.01</v>
      </c>
      <c r="F1027" s="34"/>
      <c r="G1027" s="35"/>
      <c r="H1027" s="30"/>
      <c r="I1027" s="30"/>
      <c r="J1027" s="30"/>
      <c r="K1027" s="30"/>
      <c r="L1027" s="31"/>
      <c r="M1027" s="30"/>
      <c r="N1027" s="30"/>
      <c r="O1027" s="34"/>
      <c r="P1027" s="30"/>
      <c r="Q1027" s="34"/>
      <c r="R1027" s="30"/>
      <c r="S1027" s="30"/>
    </row>
    <row r="1028" spans="1:19" hidden="1" x14ac:dyDescent="0.25">
      <c r="A1028" s="21">
        <v>257</v>
      </c>
      <c r="B1028" s="33" t="s">
        <v>881</v>
      </c>
      <c r="C1028" s="111">
        <f t="shared" si="104"/>
        <v>165691.01</v>
      </c>
      <c r="D1028" s="29"/>
      <c r="E1028" s="30">
        <v>165691.01</v>
      </c>
      <c r="F1028" s="34"/>
      <c r="G1028" s="35"/>
      <c r="H1028" s="30"/>
      <c r="I1028" s="30"/>
      <c r="J1028" s="30"/>
      <c r="K1028" s="30"/>
      <c r="L1028" s="31"/>
      <c r="M1028" s="30"/>
      <c r="N1028" s="30"/>
      <c r="O1028" s="34"/>
      <c r="P1028" s="30"/>
      <c r="Q1028" s="34"/>
      <c r="R1028" s="30"/>
      <c r="S1028" s="30"/>
    </row>
    <row r="1029" spans="1:19" hidden="1" x14ac:dyDescent="0.25">
      <c r="A1029" s="21">
        <v>258</v>
      </c>
      <c r="B1029" s="33" t="s">
        <v>882</v>
      </c>
      <c r="C1029" s="111">
        <f t="shared" si="104"/>
        <v>589831.5</v>
      </c>
      <c r="D1029" s="29"/>
      <c r="E1029" s="30">
        <v>589831.5</v>
      </c>
      <c r="F1029" s="32"/>
      <c r="G1029" s="34"/>
      <c r="H1029" s="32"/>
      <c r="I1029" s="32"/>
      <c r="J1029" s="32"/>
      <c r="K1029" s="30"/>
      <c r="L1029" s="31"/>
      <c r="M1029" s="30"/>
      <c r="N1029" s="30"/>
      <c r="O1029" s="34"/>
      <c r="P1029" s="30"/>
      <c r="Q1029" s="30"/>
      <c r="R1029" s="30"/>
      <c r="S1029" s="30"/>
    </row>
    <row r="1030" spans="1:19" hidden="1" x14ac:dyDescent="0.25">
      <c r="A1030" s="21">
        <v>259</v>
      </c>
      <c r="B1030" s="33" t="s">
        <v>883</v>
      </c>
      <c r="C1030" s="111">
        <f t="shared" si="104"/>
        <v>587093.19999999995</v>
      </c>
      <c r="D1030" s="29"/>
      <c r="E1030" s="30">
        <v>587093.19999999995</v>
      </c>
      <c r="F1030" s="35"/>
      <c r="G1030" s="32"/>
      <c r="H1030" s="30"/>
      <c r="I1030" s="30"/>
      <c r="J1030" s="30"/>
      <c r="K1030" s="30"/>
      <c r="L1030" s="31"/>
      <c r="M1030" s="30"/>
      <c r="N1030" s="30"/>
      <c r="O1030" s="35"/>
      <c r="P1030" s="30"/>
      <c r="Q1030" s="34"/>
      <c r="R1030" s="30"/>
      <c r="S1030" s="30"/>
    </row>
    <row r="1031" spans="1:19" hidden="1" x14ac:dyDescent="0.25">
      <c r="A1031" s="21">
        <v>260</v>
      </c>
      <c r="B1031" s="33" t="s">
        <v>884</v>
      </c>
      <c r="C1031" s="111">
        <f t="shared" si="104"/>
        <v>863358.19</v>
      </c>
      <c r="D1031" s="29"/>
      <c r="E1031" s="30">
        <v>863358.19</v>
      </c>
      <c r="F1031" s="30"/>
      <c r="G1031" s="32"/>
      <c r="H1031" s="30"/>
      <c r="I1031" s="30"/>
      <c r="J1031" s="30"/>
      <c r="K1031" s="30"/>
      <c r="L1031" s="31"/>
      <c r="M1031" s="30"/>
      <c r="N1031" s="30"/>
      <c r="O1031" s="30"/>
      <c r="P1031" s="30"/>
      <c r="Q1031" s="30"/>
      <c r="R1031" s="30"/>
      <c r="S1031" s="30"/>
    </row>
    <row r="1032" spans="1:19" hidden="1" x14ac:dyDescent="0.25">
      <c r="A1032" s="21">
        <v>261</v>
      </c>
      <c r="B1032" s="33" t="s">
        <v>885</v>
      </c>
      <c r="C1032" s="111">
        <f t="shared" si="104"/>
        <v>131085.64000000001</v>
      </c>
      <c r="D1032" s="29"/>
      <c r="E1032" s="30">
        <v>131085.64000000001</v>
      </c>
      <c r="F1032" s="32"/>
      <c r="G1032" s="34"/>
      <c r="H1032" s="34"/>
      <c r="I1032" s="34"/>
      <c r="J1032" s="34"/>
      <c r="K1032" s="30"/>
      <c r="L1032" s="31"/>
      <c r="M1032" s="30"/>
      <c r="N1032" s="30"/>
      <c r="O1032" s="34"/>
      <c r="P1032" s="34"/>
      <c r="Q1032" s="30"/>
      <c r="R1032" s="30"/>
      <c r="S1032" s="30"/>
    </row>
    <row r="1033" spans="1:19" hidden="1" x14ac:dyDescent="0.25">
      <c r="A1033" s="21">
        <v>262</v>
      </c>
      <c r="B1033" s="33" t="s">
        <v>886</v>
      </c>
      <c r="C1033" s="111">
        <f t="shared" si="104"/>
        <v>766953.45</v>
      </c>
      <c r="D1033" s="29"/>
      <c r="E1033" s="30">
        <v>766953.45</v>
      </c>
      <c r="F1033" s="32"/>
      <c r="G1033" s="35"/>
      <c r="H1033" s="32"/>
      <c r="I1033" s="32"/>
      <c r="J1033" s="32"/>
      <c r="K1033" s="30"/>
      <c r="L1033" s="31"/>
      <c r="M1033" s="30"/>
      <c r="N1033" s="30"/>
      <c r="O1033" s="35"/>
      <c r="P1033" s="30"/>
      <c r="Q1033" s="35"/>
      <c r="R1033" s="30"/>
      <c r="S1033" s="30"/>
    </row>
    <row r="1034" spans="1:19" hidden="1" x14ac:dyDescent="0.25">
      <c r="A1034" s="21">
        <v>263</v>
      </c>
      <c r="B1034" s="33" t="s">
        <v>887</v>
      </c>
      <c r="C1034" s="111">
        <f t="shared" si="104"/>
        <v>892539.06</v>
      </c>
      <c r="D1034" s="29"/>
      <c r="E1034" s="30">
        <v>892539.06</v>
      </c>
      <c r="F1034" s="32"/>
      <c r="G1034" s="32"/>
      <c r="H1034" s="35"/>
      <c r="I1034" s="35"/>
      <c r="J1034" s="35"/>
      <c r="K1034" s="30"/>
      <c r="L1034" s="31"/>
      <c r="M1034" s="30"/>
      <c r="N1034" s="30"/>
      <c r="O1034" s="34"/>
      <c r="P1034" s="30"/>
      <c r="Q1034" s="32"/>
      <c r="R1034" s="30"/>
      <c r="S1034" s="30"/>
    </row>
    <row r="1035" spans="1:19" hidden="1" x14ac:dyDescent="0.25">
      <c r="A1035" s="21">
        <v>264</v>
      </c>
      <c r="B1035" s="33" t="s">
        <v>272</v>
      </c>
      <c r="C1035" s="111">
        <f t="shared" si="104"/>
        <v>44528049.369999997</v>
      </c>
      <c r="D1035" s="29">
        <f>ROUND((F1035+G1035+H1035+I1035+J1035+K1035+M1035+O1035+P1035+Q1035+R1035+S1035)*0.0214,2)</f>
        <v>932935.44</v>
      </c>
      <c r="E1035" s="30"/>
      <c r="F1035" s="34">
        <v>3832801.56</v>
      </c>
      <c r="G1035" s="35">
        <v>11509759.26</v>
      </c>
      <c r="H1035" s="32">
        <v>6645373.0800000001</v>
      </c>
      <c r="I1035" s="32">
        <v>3125243.01</v>
      </c>
      <c r="J1035" s="32">
        <v>3778446.77</v>
      </c>
      <c r="K1035" s="30"/>
      <c r="L1035" s="31"/>
      <c r="M1035" s="30"/>
      <c r="N1035" s="30" t="s">
        <v>56</v>
      </c>
      <c r="O1035" s="30">
        <v>9658437.0500000007</v>
      </c>
      <c r="P1035" s="30">
        <v>5045053.2</v>
      </c>
      <c r="Q1035" s="35"/>
      <c r="R1035" s="30"/>
      <c r="S1035" s="30"/>
    </row>
    <row r="1036" spans="1:19" hidden="1" x14ac:dyDescent="0.25">
      <c r="A1036" s="21">
        <v>265</v>
      </c>
      <c r="B1036" s="33" t="s">
        <v>888</v>
      </c>
      <c r="C1036" s="111">
        <f t="shared" si="104"/>
        <v>1473285.32</v>
      </c>
      <c r="D1036" s="29"/>
      <c r="E1036" s="30">
        <v>1473285.3164999997</v>
      </c>
      <c r="F1036" s="30"/>
      <c r="G1036" s="30"/>
      <c r="H1036" s="30"/>
      <c r="I1036" s="30"/>
      <c r="J1036" s="30"/>
      <c r="K1036" s="30"/>
      <c r="L1036" s="31"/>
      <c r="M1036" s="30"/>
      <c r="N1036" s="30"/>
      <c r="O1036" s="32"/>
      <c r="P1036" s="30"/>
      <c r="Q1036" s="34"/>
      <c r="R1036" s="30"/>
      <c r="S1036" s="30"/>
    </row>
    <row r="1037" spans="1:19" hidden="1" x14ac:dyDescent="0.25">
      <c r="A1037" s="21">
        <v>266</v>
      </c>
      <c r="B1037" s="33" t="s">
        <v>889</v>
      </c>
      <c r="C1037" s="111">
        <f t="shared" si="104"/>
        <v>690197.57</v>
      </c>
      <c r="D1037" s="29"/>
      <c r="E1037" s="30">
        <v>690197.57</v>
      </c>
      <c r="F1037" s="30"/>
      <c r="G1037" s="35"/>
      <c r="H1037" s="30"/>
      <c r="I1037" s="30"/>
      <c r="J1037" s="30"/>
      <c r="K1037" s="30"/>
      <c r="L1037" s="31"/>
      <c r="M1037" s="30"/>
      <c r="N1037" s="30"/>
      <c r="O1037" s="30"/>
      <c r="P1037" s="30"/>
      <c r="Q1037" s="34"/>
      <c r="R1037" s="30"/>
      <c r="S1037" s="30"/>
    </row>
    <row r="1038" spans="1:19" hidden="1" x14ac:dyDescent="0.25">
      <c r="A1038" s="21">
        <v>267</v>
      </c>
      <c r="B1038" s="33" t="s">
        <v>273</v>
      </c>
      <c r="C1038" s="111">
        <f t="shared" si="104"/>
        <v>4312209.01</v>
      </c>
      <c r="D1038" s="29">
        <f>ROUND((F1038+G1038+H1038+I1038+J1038+K1038+M1038+O1038+P1038+Q1038+R1038+S1038)*0.0214,2)</f>
        <v>90347.83</v>
      </c>
      <c r="E1038" s="30"/>
      <c r="F1038" s="32"/>
      <c r="G1038" s="32">
        <v>3979999.98</v>
      </c>
      <c r="H1038" s="35"/>
      <c r="I1038" s="35"/>
      <c r="J1038" s="35">
        <v>241861.2</v>
      </c>
      <c r="K1038" s="30"/>
      <c r="L1038" s="31"/>
      <c r="M1038" s="30"/>
      <c r="N1038" s="30"/>
      <c r="O1038" s="32"/>
      <c r="P1038" s="30"/>
      <c r="Q1038" s="30"/>
      <c r="R1038" s="30"/>
      <c r="S1038" s="30"/>
    </row>
    <row r="1039" spans="1:19" hidden="1" x14ac:dyDescent="0.25">
      <c r="A1039" s="21">
        <v>268</v>
      </c>
      <c r="B1039" s="33" t="s">
        <v>274</v>
      </c>
      <c r="C1039" s="111">
        <f t="shared" si="104"/>
        <v>41875266.539999999</v>
      </c>
      <c r="D1039" s="29">
        <f>ROUND((F1039+G1039+H1039+I1039+J1039+K1039+M1039+O1039+P1039+Q1039+R1039+S1039)*0.0214,2)</f>
        <v>877355.3</v>
      </c>
      <c r="E1039" s="30"/>
      <c r="F1039" s="35"/>
      <c r="G1039" s="32">
        <v>12632654.59</v>
      </c>
      <c r="H1039" s="35"/>
      <c r="I1039" s="35"/>
      <c r="J1039" s="35">
        <v>931616.4</v>
      </c>
      <c r="K1039" s="30"/>
      <c r="L1039" s="31"/>
      <c r="M1039" s="30"/>
      <c r="N1039" s="30" t="s">
        <v>56</v>
      </c>
      <c r="O1039" s="30">
        <v>10600716.859999999</v>
      </c>
      <c r="P1039" s="30"/>
      <c r="Q1039" s="30">
        <v>16832923.390000001</v>
      </c>
      <c r="R1039" s="30"/>
      <c r="S1039" s="30"/>
    </row>
    <row r="1040" spans="1:19" hidden="1" x14ac:dyDescent="0.25">
      <c r="A1040" s="21">
        <v>269</v>
      </c>
      <c r="B1040" s="33" t="s">
        <v>275</v>
      </c>
      <c r="C1040" s="111">
        <f t="shared" si="104"/>
        <v>4120628.35</v>
      </c>
      <c r="D1040" s="29">
        <f>ROUND((F1040+G1040+H1040+I1040+J1040+K1040+M1040+O1040+P1040+Q1040+R1040+S1040)*0.0214,2)</f>
        <v>86333.9</v>
      </c>
      <c r="E1040" s="30"/>
      <c r="F1040" s="30"/>
      <c r="G1040" s="35"/>
      <c r="H1040" s="30"/>
      <c r="I1040" s="30"/>
      <c r="J1040" s="30">
        <v>254534.39999999999</v>
      </c>
      <c r="K1040" s="30"/>
      <c r="L1040" s="31"/>
      <c r="M1040" s="30"/>
      <c r="N1040" s="30" t="s">
        <v>56</v>
      </c>
      <c r="O1040" s="32">
        <v>3285072.05</v>
      </c>
      <c r="P1040" s="35">
        <v>494688</v>
      </c>
      <c r="Q1040" s="32"/>
      <c r="R1040" s="30"/>
      <c r="S1040" s="30"/>
    </row>
    <row r="1041" spans="1:19" hidden="1" x14ac:dyDescent="0.25">
      <c r="A1041" s="21">
        <v>270</v>
      </c>
      <c r="B1041" s="33" t="s">
        <v>283</v>
      </c>
      <c r="C1041" s="111">
        <f>ROUND(SUM(D1041+E1041+F1041+G1041+H1041+I1041+J1041+K1041+M1041+O1041+P1041+Q1041+R1041+S1041),2)</f>
        <v>1444973.83</v>
      </c>
      <c r="D1041" s="29">
        <v>8691.31</v>
      </c>
      <c r="E1041" s="30"/>
      <c r="F1041" s="30"/>
      <c r="G1041" s="30">
        <v>1436282.5199999998</v>
      </c>
      <c r="H1041" s="34"/>
      <c r="I1041" s="34"/>
      <c r="J1041" s="30"/>
      <c r="K1041" s="30"/>
      <c r="L1041" s="31"/>
      <c r="M1041" s="30"/>
      <c r="N1041" s="30"/>
      <c r="O1041" s="34"/>
      <c r="P1041" s="34"/>
      <c r="Q1041" s="32"/>
      <c r="R1041" s="30"/>
      <c r="S1041" s="30"/>
    </row>
    <row r="1042" spans="1:19" hidden="1" x14ac:dyDescent="0.25">
      <c r="A1042" s="21">
        <v>271</v>
      </c>
      <c r="B1042" s="33" t="s">
        <v>286</v>
      </c>
      <c r="C1042" s="111">
        <f>ROUND(SUM(D1042+E1042+F1042+G1042+H1042+I1042+J1042+K1042+M1042+O1042+P1042+Q1042+R1042+S1042),2)</f>
        <v>2475285.7599999998</v>
      </c>
      <c r="D1042" s="29">
        <v>17432.95</v>
      </c>
      <c r="E1042" s="30"/>
      <c r="F1042" s="30"/>
      <c r="G1042" s="30">
        <v>2457852.8099999996</v>
      </c>
      <c r="H1042" s="34"/>
      <c r="I1042" s="34"/>
      <c r="J1042" s="34"/>
      <c r="K1042" s="30"/>
      <c r="L1042" s="31"/>
      <c r="M1042" s="30"/>
      <c r="N1042" s="30"/>
      <c r="O1042" s="34"/>
      <c r="P1042" s="34"/>
      <c r="Q1042" s="32"/>
      <c r="R1042" s="30"/>
      <c r="S1042" s="30"/>
    </row>
    <row r="1043" spans="1:19" hidden="1" x14ac:dyDescent="0.25">
      <c r="A1043" s="21">
        <v>272</v>
      </c>
      <c r="B1043" s="33" t="s">
        <v>890</v>
      </c>
      <c r="C1043" s="111">
        <f t="shared" si="104"/>
        <v>4410307.66</v>
      </c>
      <c r="D1043" s="29">
        <f>ROUND((F1043+G1043+H1043+I1043+J1043+K1043+M1043+O1043+P1043+Q1043+R1043+S1043)*0.0214,2)</f>
        <v>92403.16</v>
      </c>
      <c r="E1043" s="30"/>
      <c r="F1043" s="30"/>
      <c r="G1043" s="30">
        <v>4317904.5</v>
      </c>
      <c r="H1043" s="30"/>
      <c r="I1043" s="30"/>
      <c r="J1043" s="30"/>
      <c r="K1043" s="30"/>
      <c r="L1043" s="31"/>
      <c r="M1043" s="30"/>
      <c r="N1043" s="30"/>
      <c r="O1043" s="32"/>
      <c r="P1043" s="30"/>
      <c r="Q1043" s="32"/>
      <c r="R1043" s="30"/>
      <c r="S1043" s="30"/>
    </row>
    <row r="1044" spans="1:19" hidden="1" x14ac:dyDescent="0.25">
      <c r="A1044" s="21">
        <v>273</v>
      </c>
      <c r="B1044" s="33" t="s">
        <v>891</v>
      </c>
      <c r="C1044" s="111">
        <f t="shared" si="104"/>
        <v>722278.01</v>
      </c>
      <c r="D1044" s="29"/>
      <c r="E1044" s="30">
        <v>722278.01</v>
      </c>
      <c r="F1044" s="34"/>
      <c r="G1044" s="34"/>
      <c r="H1044" s="35"/>
      <c r="I1044" s="35"/>
      <c r="J1044" s="35"/>
      <c r="K1044" s="30"/>
      <c r="L1044" s="31"/>
      <c r="M1044" s="30"/>
      <c r="N1044" s="30"/>
      <c r="O1044" s="35"/>
      <c r="P1044" s="30"/>
      <c r="Q1044" s="35"/>
      <c r="R1044" s="30"/>
      <c r="S1044" s="30"/>
    </row>
    <row r="1045" spans="1:19" hidden="1" x14ac:dyDescent="0.25">
      <c r="A1045" s="21">
        <v>274</v>
      </c>
      <c r="B1045" s="33" t="s">
        <v>289</v>
      </c>
      <c r="C1045" s="111">
        <f t="shared" si="104"/>
        <v>7793730.5</v>
      </c>
      <c r="D1045" s="29">
        <v>29117.3</v>
      </c>
      <c r="E1045" s="30"/>
      <c r="F1045" s="30"/>
      <c r="G1045" s="35"/>
      <c r="H1045" s="35"/>
      <c r="I1045" s="30"/>
      <c r="J1045" s="30"/>
      <c r="K1045" s="30"/>
      <c r="L1045" s="31"/>
      <c r="M1045" s="30"/>
      <c r="N1045" s="30"/>
      <c r="O1045" s="32"/>
      <c r="P1045" s="30"/>
      <c r="Q1045" s="35"/>
      <c r="R1045" s="30">
        <v>7764613.2000000002</v>
      </c>
      <c r="S1045" s="30"/>
    </row>
    <row r="1046" spans="1:19" hidden="1" x14ac:dyDescent="0.25">
      <c r="A1046" s="21">
        <v>275</v>
      </c>
      <c r="B1046" s="33" t="s">
        <v>1130</v>
      </c>
      <c r="C1046" s="111">
        <f t="shared" si="104"/>
        <v>2077751.4</v>
      </c>
      <c r="D1046" s="29">
        <f>ROUND((F1046+G1046+H1046+I1046+J1046+K1046+M1046+O1046+P1046+Q1046+R1046+S1046)*0.0214,2)</f>
        <v>41518.92</v>
      </c>
      <c r="E1046" s="30">
        <v>96095.85</v>
      </c>
      <c r="F1046" s="30"/>
      <c r="G1046" s="35"/>
      <c r="H1046" s="35">
        <v>850017.68</v>
      </c>
      <c r="I1046" s="30">
        <v>465629.81</v>
      </c>
      <c r="J1046" s="30">
        <v>624489.14</v>
      </c>
      <c r="K1046" s="30"/>
      <c r="L1046" s="31"/>
      <c r="M1046" s="30"/>
      <c r="N1046" s="30"/>
      <c r="O1046" s="34"/>
      <c r="P1046" s="30"/>
      <c r="Q1046" s="35"/>
      <c r="R1046" s="30"/>
      <c r="S1046" s="30"/>
    </row>
    <row r="1047" spans="1:19" hidden="1" x14ac:dyDescent="0.25">
      <c r="A1047" s="21">
        <v>276</v>
      </c>
      <c r="B1047" s="33" t="s">
        <v>290</v>
      </c>
      <c r="C1047" s="111">
        <f t="shared" si="104"/>
        <v>47061605.049999997</v>
      </c>
      <c r="D1047" s="29">
        <f>ROUND((F1047+G1047+H1047+I1047+J1047+K1047+M1047+O1047+P1047+Q1047+R1047+S1047)*0.0214,2)</f>
        <v>986017.57</v>
      </c>
      <c r="E1047" s="30"/>
      <c r="F1047" s="30"/>
      <c r="G1047" s="35"/>
      <c r="H1047" s="35"/>
      <c r="I1047" s="35"/>
      <c r="J1047" s="35">
        <v>5666540.4000000004</v>
      </c>
      <c r="K1047" s="30"/>
      <c r="L1047" s="31"/>
      <c r="M1047" s="30"/>
      <c r="N1047" s="30" t="s">
        <v>56</v>
      </c>
      <c r="O1047" s="34">
        <v>13602884.279999999</v>
      </c>
      <c r="P1047" s="35"/>
      <c r="Q1047" s="35"/>
      <c r="R1047" s="30">
        <v>26806162.800000001</v>
      </c>
      <c r="S1047" s="30"/>
    </row>
    <row r="1048" spans="1:19" hidden="1" x14ac:dyDescent="0.25">
      <c r="A1048" s="21">
        <v>277</v>
      </c>
      <c r="B1048" s="33" t="s">
        <v>892</v>
      </c>
      <c r="C1048" s="111">
        <f t="shared" si="104"/>
        <v>795562.5</v>
      </c>
      <c r="D1048" s="29"/>
      <c r="E1048" s="30">
        <v>795562.5</v>
      </c>
      <c r="F1048" s="30"/>
      <c r="G1048" s="30"/>
      <c r="H1048" s="30"/>
      <c r="I1048" s="30"/>
      <c r="J1048" s="30"/>
      <c r="K1048" s="34"/>
      <c r="L1048" s="31"/>
      <c r="M1048" s="30"/>
      <c r="N1048" s="30"/>
      <c r="O1048" s="35"/>
      <c r="P1048" s="35"/>
      <c r="Q1048" s="35"/>
      <c r="R1048" s="30"/>
      <c r="S1048" s="30"/>
    </row>
    <row r="1049" spans="1:19" hidden="1" x14ac:dyDescent="0.25">
      <c r="A1049" s="21">
        <v>278</v>
      </c>
      <c r="B1049" s="33" t="s">
        <v>893</v>
      </c>
      <c r="C1049" s="111">
        <f t="shared" si="104"/>
        <v>1248688.8500000001</v>
      </c>
      <c r="D1049" s="29"/>
      <c r="E1049" s="30">
        <v>1248688.8500000001</v>
      </c>
      <c r="F1049" s="30"/>
      <c r="G1049" s="30"/>
      <c r="H1049" s="30"/>
      <c r="I1049" s="30"/>
      <c r="J1049" s="35"/>
      <c r="K1049" s="30"/>
      <c r="L1049" s="31"/>
      <c r="M1049" s="30"/>
      <c r="N1049" s="30"/>
      <c r="O1049" s="30"/>
      <c r="P1049" s="34"/>
      <c r="Q1049" s="30"/>
      <c r="R1049" s="30"/>
      <c r="S1049" s="30"/>
    </row>
    <row r="1050" spans="1:19" hidden="1" x14ac:dyDescent="0.25">
      <c r="A1050" s="21">
        <v>279</v>
      </c>
      <c r="B1050" s="33" t="s">
        <v>894</v>
      </c>
      <c r="C1050" s="111">
        <f t="shared" si="104"/>
        <v>807347</v>
      </c>
      <c r="D1050" s="29"/>
      <c r="E1050" s="30">
        <v>807347</v>
      </c>
      <c r="F1050" s="32"/>
      <c r="G1050" s="35"/>
      <c r="H1050" s="35"/>
      <c r="I1050" s="35"/>
      <c r="J1050" s="35"/>
      <c r="K1050" s="35"/>
      <c r="L1050" s="9"/>
      <c r="M1050" s="35"/>
      <c r="N1050" s="35"/>
      <c r="O1050" s="35"/>
      <c r="P1050" s="35"/>
      <c r="Q1050" s="35"/>
      <c r="R1050" s="30"/>
      <c r="S1050" s="30"/>
    </row>
    <row r="1051" spans="1:19" hidden="1" x14ac:dyDescent="0.25">
      <c r="A1051" s="21">
        <v>280</v>
      </c>
      <c r="B1051" s="33" t="s">
        <v>291</v>
      </c>
      <c r="C1051" s="111">
        <f t="shared" si="104"/>
        <v>29632540.030000001</v>
      </c>
      <c r="D1051" s="29">
        <f t="shared" ref="D1051:D1059" si="105">ROUND((F1051+G1051+H1051+I1051+J1051+K1051+M1051+O1051+P1051+Q1051+R1051+S1051)*0.0214,2)</f>
        <v>620850.16</v>
      </c>
      <c r="E1051" s="30"/>
      <c r="F1051" s="32"/>
      <c r="G1051" s="35"/>
      <c r="H1051" s="35"/>
      <c r="I1051" s="35"/>
      <c r="J1051" s="35">
        <v>4394943.5999999996</v>
      </c>
      <c r="K1051" s="35"/>
      <c r="L1051" s="9"/>
      <c r="M1051" s="35"/>
      <c r="N1051" s="35" t="s">
        <v>56</v>
      </c>
      <c r="O1051" s="35">
        <v>10546331.6</v>
      </c>
      <c r="P1051" s="35"/>
      <c r="Q1051" s="35">
        <v>14070414.67</v>
      </c>
      <c r="R1051" s="30"/>
      <c r="S1051" s="30"/>
    </row>
    <row r="1052" spans="1:19" hidden="1" x14ac:dyDescent="0.25">
      <c r="A1052" s="21">
        <v>281</v>
      </c>
      <c r="B1052" s="33" t="s">
        <v>1108</v>
      </c>
      <c r="C1052" s="111">
        <f t="shared" si="104"/>
        <v>10175963.310000001</v>
      </c>
      <c r="D1052" s="29">
        <f t="shared" si="105"/>
        <v>213203.07</v>
      </c>
      <c r="E1052" s="30"/>
      <c r="F1052" s="32"/>
      <c r="G1052" s="35"/>
      <c r="H1052" s="35"/>
      <c r="I1052" s="35"/>
      <c r="J1052" s="35"/>
      <c r="K1052" s="35"/>
      <c r="L1052" s="9"/>
      <c r="M1052" s="35"/>
      <c r="N1052" s="35" t="s">
        <v>56</v>
      </c>
      <c r="O1052" s="35">
        <v>9962760.2400000002</v>
      </c>
      <c r="P1052" s="35"/>
      <c r="Q1052" s="35"/>
      <c r="R1052" s="30"/>
      <c r="S1052" s="30"/>
    </row>
    <row r="1053" spans="1:19" hidden="1" x14ac:dyDescent="0.25">
      <c r="A1053" s="21">
        <v>282</v>
      </c>
      <c r="B1053" s="33" t="s">
        <v>292</v>
      </c>
      <c r="C1053" s="111">
        <f t="shared" si="104"/>
        <v>15869592.310000001</v>
      </c>
      <c r="D1053" s="29">
        <f t="shared" si="105"/>
        <v>332493.90999999997</v>
      </c>
      <c r="E1053" s="30"/>
      <c r="F1053" s="32"/>
      <c r="G1053" s="32"/>
      <c r="H1053" s="32"/>
      <c r="I1053" s="32"/>
      <c r="J1053" s="32">
        <v>931036.8</v>
      </c>
      <c r="K1053" s="35"/>
      <c r="L1053" s="9"/>
      <c r="M1053" s="35"/>
      <c r="N1053" s="35"/>
      <c r="O1053" s="32"/>
      <c r="P1053" s="35"/>
      <c r="Q1053" s="32"/>
      <c r="R1053" s="30">
        <v>14606061.6</v>
      </c>
      <c r="S1053" s="30"/>
    </row>
    <row r="1054" spans="1:19" hidden="1" x14ac:dyDescent="0.25">
      <c r="A1054" s="21">
        <v>283</v>
      </c>
      <c r="B1054" s="33" t="s">
        <v>293</v>
      </c>
      <c r="C1054" s="111">
        <f t="shared" ref="C1054:C1086" si="106">ROUND(SUM(D1054+E1054+F1054+G1054+H1054+I1054+J1054+K1054+M1054+O1054+P1054+Q1054+R1054+S1054),2)</f>
        <v>30942757.649999999</v>
      </c>
      <c r="D1054" s="29">
        <f t="shared" si="105"/>
        <v>648301.36</v>
      </c>
      <c r="E1054" s="30"/>
      <c r="F1054" s="34"/>
      <c r="G1054" s="34"/>
      <c r="H1054" s="34"/>
      <c r="I1054" s="34">
        <v>1564301.02</v>
      </c>
      <c r="J1054" s="34">
        <v>3708180</v>
      </c>
      <c r="K1054" s="30"/>
      <c r="L1054" s="31"/>
      <c r="M1054" s="30"/>
      <c r="N1054" s="35" t="s">
        <v>56</v>
      </c>
      <c r="O1054" s="35">
        <v>9668818.0199999996</v>
      </c>
      <c r="P1054" s="30"/>
      <c r="Q1054" s="32">
        <v>15353157.25</v>
      </c>
      <c r="R1054" s="30"/>
      <c r="S1054" s="30"/>
    </row>
    <row r="1055" spans="1:19" hidden="1" x14ac:dyDescent="0.25">
      <c r="A1055" s="21">
        <v>284</v>
      </c>
      <c r="B1055" s="33" t="s">
        <v>294</v>
      </c>
      <c r="C1055" s="111">
        <f t="shared" si="106"/>
        <v>23327554.329999998</v>
      </c>
      <c r="D1055" s="29">
        <f t="shared" si="105"/>
        <v>488750.4</v>
      </c>
      <c r="E1055" s="30"/>
      <c r="F1055" s="30"/>
      <c r="G1055" s="34"/>
      <c r="H1055" s="34"/>
      <c r="I1055" s="34"/>
      <c r="J1055" s="34">
        <v>3242260.8</v>
      </c>
      <c r="K1055" s="30"/>
      <c r="L1055" s="31"/>
      <c r="M1055" s="30"/>
      <c r="N1055" s="35" t="s">
        <v>56</v>
      </c>
      <c r="O1055" s="30">
        <v>11336358.960000001</v>
      </c>
      <c r="P1055" s="30"/>
      <c r="Q1055" s="32">
        <v>8260184.1699999999</v>
      </c>
      <c r="R1055" s="30"/>
      <c r="S1055" s="30"/>
    </row>
    <row r="1056" spans="1:19" hidden="1" x14ac:dyDescent="0.25">
      <c r="A1056" s="21">
        <v>285</v>
      </c>
      <c r="B1056" s="33" t="s">
        <v>295</v>
      </c>
      <c r="C1056" s="111">
        <f t="shared" si="106"/>
        <v>48039386.350000001</v>
      </c>
      <c r="D1056" s="29">
        <f t="shared" si="105"/>
        <v>1006503.69</v>
      </c>
      <c r="E1056" s="30"/>
      <c r="F1056" s="30"/>
      <c r="G1056" s="30"/>
      <c r="H1056" s="30"/>
      <c r="I1056" s="30"/>
      <c r="J1056" s="30">
        <v>5589229.0599999996</v>
      </c>
      <c r="K1056" s="30"/>
      <c r="L1056" s="31"/>
      <c r="M1056" s="30"/>
      <c r="N1056" s="35" t="s">
        <v>56</v>
      </c>
      <c r="O1056" s="32">
        <v>17129971.199999999</v>
      </c>
      <c r="P1056" s="30"/>
      <c r="Q1056" s="35"/>
      <c r="R1056" s="30">
        <v>24313682.399999999</v>
      </c>
      <c r="S1056" s="30"/>
    </row>
    <row r="1057" spans="1:19" hidden="1" x14ac:dyDescent="0.25">
      <c r="A1057" s="21">
        <v>286</v>
      </c>
      <c r="B1057" s="33" t="s">
        <v>296</v>
      </c>
      <c r="C1057" s="111">
        <f t="shared" si="106"/>
        <v>32378759.199999999</v>
      </c>
      <c r="D1057" s="29">
        <f t="shared" si="105"/>
        <v>678387.94</v>
      </c>
      <c r="E1057" s="30"/>
      <c r="F1057" s="35"/>
      <c r="G1057" s="32"/>
      <c r="H1057" s="35"/>
      <c r="I1057" s="35">
        <v>3105802.21</v>
      </c>
      <c r="J1057" s="35">
        <v>3754942.66</v>
      </c>
      <c r="K1057" s="30"/>
      <c r="L1057" s="31"/>
      <c r="M1057" s="30"/>
      <c r="N1057" s="35" t="s">
        <v>56</v>
      </c>
      <c r="O1057" s="35">
        <v>9598356.0299999993</v>
      </c>
      <c r="P1057" s="35"/>
      <c r="Q1057" s="35">
        <v>15241270.359999999</v>
      </c>
      <c r="R1057" s="30"/>
      <c r="S1057" s="30"/>
    </row>
    <row r="1058" spans="1:19" hidden="1" x14ac:dyDescent="0.25">
      <c r="A1058" s="21">
        <v>287</v>
      </c>
      <c r="B1058" s="33" t="s">
        <v>297</v>
      </c>
      <c r="C1058" s="111">
        <f t="shared" si="106"/>
        <v>32357685.940000001</v>
      </c>
      <c r="D1058" s="29">
        <f t="shared" si="105"/>
        <v>677946.43</v>
      </c>
      <c r="E1058" s="30"/>
      <c r="F1058" s="32"/>
      <c r="G1058" s="32"/>
      <c r="H1058" s="34"/>
      <c r="I1058" s="34">
        <v>3103780.84</v>
      </c>
      <c r="J1058" s="34">
        <v>3752498.81</v>
      </c>
      <c r="K1058" s="30"/>
      <c r="L1058" s="31"/>
      <c r="M1058" s="30"/>
      <c r="N1058" s="30" t="s">
        <v>56</v>
      </c>
      <c r="O1058" s="34">
        <v>9592109.0700000003</v>
      </c>
      <c r="P1058" s="30"/>
      <c r="Q1058" s="30">
        <v>15231350.789999999</v>
      </c>
      <c r="R1058" s="30"/>
      <c r="S1058" s="30"/>
    </row>
    <row r="1059" spans="1:19" hidden="1" x14ac:dyDescent="0.25">
      <c r="A1059" s="21">
        <v>288</v>
      </c>
      <c r="B1059" s="33" t="s">
        <v>298</v>
      </c>
      <c r="C1059" s="111">
        <f t="shared" si="106"/>
        <v>6335397.4299999997</v>
      </c>
      <c r="D1059" s="29">
        <f t="shared" si="105"/>
        <v>132736.93</v>
      </c>
      <c r="E1059" s="30"/>
      <c r="F1059" s="35"/>
      <c r="G1059" s="32"/>
      <c r="H1059" s="35"/>
      <c r="I1059" s="35"/>
      <c r="J1059" s="35"/>
      <c r="K1059" s="30"/>
      <c r="L1059" s="31"/>
      <c r="M1059" s="30"/>
      <c r="N1059" s="35"/>
      <c r="O1059" s="35"/>
      <c r="P1059" s="35"/>
      <c r="Q1059" s="34">
        <v>6202660.5</v>
      </c>
      <c r="R1059" s="30"/>
      <c r="S1059" s="30"/>
    </row>
    <row r="1060" spans="1:19" hidden="1" x14ac:dyDescent="0.25">
      <c r="A1060" s="21">
        <v>289</v>
      </c>
      <c r="B1060" s="33" t="s">
        <v>895</v>
      </c>
      <c r="C1060" s="111">
        <f t="shared" si="106"/>
        <v>654630.51</v>
      </c>
      <c r="D1060" s="29"/>
      <c r="E1060" s="30">
        <v>654630.51</v>
      </c>
      <c r="F1060" s="32"/>
      <c r="G1060" s="35"/>
      <c r="H1060" s="30"/>
      <c r="I1060" s="30"/>
      <c r="J1060" s="30"/>
      <c r="K1060" s="30"/>
      <c r="L1060" s="31"/>
      <c r="M1060" s="30"/>
      <c r="N1060" s="30"/>
      <c r="O1060" s="30"/>
      <c r="P1060" s="30"/>
      <c r="Q1060" s="30"/>
      <c r="R1060" s="30"/>
      <c r="S1060" s="30"/>
    </row>
    <row r="1061" spans="1:19" hidden="1" x14ac:dyDescent="0.25">
      <c r="A1061" s="21">
        <v>290</v>
      </c>
      <c r="B1061" s="33" t="s">
        <v>896</v>
      </c>
      <c r="C1061" s="111">
        <f t="shared" si="106"/>
        <v>1878195.87</v>
      </c>
      <c r="D1061" s="29"/>
      <c r="E1061" s="30">
        <v>1878195.87</v>
      </c>
      <c r="F1061" s="32"/>
      <c r="G1061" s="35"/>
      <c r="H1061" s="35"/>
      <c r="I1061" s="35"/>
      <c r="J1061" s="35"/>
      <c r="K1061" s="30"/>
      <c r="L1061" s="31"/>
      <c r="M1061" s="30"/>
      <c r="N1061" s="35"/>
      <c r="O1061" s="35"/>
      <c r="P1061" s="35"/>
      <c r="Q1061" s="35"/>
      <c r="R1061" s="30"/>
      <c r="S1061" s="30"/>
    </row>
    <row r="1062" spans="1:19" hidden="1" x14ac:dyDescent="0.25">
      <c r="A1062" s="21">
        <v>291</v>
      </c>
      <c r="B1062" s="33" t="s">
        <v>897</v>
      </c>
      <c r="C1062" s="111">
        <f t="shared" si="106"/>
        <v>340035.58</v>
      </c>
      <c r="D1062" s="29"/>
      <c r="E1062" s="30">
        <v>340035.58</v>
      </c>
      <c r="F1062" s="30"/>
      <c r="G1062" s="34"/>
      <c r="H1062" s="35"/>
      <c r="I1062" s="35"/>
      <c r="J1062" s="35"/>
      <c r="K1062" s="30"/>
      <c r="L1062" s="31"/>
      <c r="M1062" s="30"/>
      <c r="N1062" s="30"/>
      <c r="O1062" s="30"/>
      <c r="P1062" s="34"/>
      <c r="Q1062" s="35"/>
      <c r="R1062" s="30"/>
      <c r="S1062" s="30"/>
    </row>
    <row r="1063" spans="1:19" hidden="1" x14ac:dyDescent="0.25">
      <c r="A1063" s="21">
        <v>292</v>
      </c>
      <c r="B1063" s="33" t="s">
        <v>898</v>
      </c>
      <c r="C1063" s="111">
        <f t="shared" si="106"/>
        <v>873367.4</v>
      </c>
      <c r="D1063" s="29"/>
      <c r="E1063" s="30">
        <v>873367.4</v>
      </c>
      <c r="F1063" s="30"/>
      <c r="G1063" s="35"/>
      <c r="H1063" s="30"/>
      <c r="I1063" s="30"/>
      <c r="J1063" s="30"/>
      <c r="K1063" s="35"/>
      <c r="L1063" s="31"/>
      <c r="M1063" s="30"/>
      <c r="N1063" s="30"/>
      <c r="O1063" s="30"/>
      <c r="P1063" s="34"/>
      <c r="Q1063" s="30"/>
      <c r="R1063" s="30"/>
      <c r="S1063" s="30"/>
    </row>
    <row r="1064" spans="1:19" hidden="1" x14ac:dyDescent="0.25">
      <c r="A1064" s="21">
        <v>293</v>
      </c>
      <c r="B1064" s="33" t="s">
        <v>899</v>
      </c>
      <c r="C1064" s="111">
        <f t="shared" si="106"/>
        <v>1089076.1000000001</v>
      </c>
      <c r="D1064" s="29"/>
      <c r="E1064" s="30">
        <v>1089076.1000000001</v>
      </c>
      <c r="F1064" s="30"/>
      <c r="G1064" s="35"/>
      <c r="H1064" s="34"/>
      <c r="I1064" s="34"/>
      <c r="J1064" s="34"/>
      <c r="K1064" s="30"/>
      <c r="L1064" s="31"/>
      <c r="M1064" s="30"/>
      <c r="N1064" s="30"/>
      <c r="O1064" s="30"/>
      <c r="P1064" s="30"/>
      <c r="Q1064" s="30"/>
      <c r="R1064" s="30"/>
      <c r="S1064" s="30"/>
    </row>
    <row r="1065" spans="1:19" hidden="1" x14ac:dyDescent="0.25">
      <c r="A1065" s="21">
        <v>294</v>
      </c>
      <c r="B1065" s="33" t="s">
        <v>301</v>
      </c>
      <c r="C1065" s="111">
        <f>ROUND(SUM(D1065+E1065+F1065+G1065+H1065+I1065+J1065+K1065+M1065+O1065+P1065+Q1065+R1065+S1065),2)</f>
        <v>1937418.19</v>
      </c>
      <c r="D1065" s="29">
        <v>8729.74</v>
      </c>
      <c r="E1065" s="30"/>
      <c r="F1065" s="32"/>
      <c r="G1065" s="30">
        <v>1928688.4499999997</v>
      </c>
      <c r="H1065" s="30"/>
      <c r="I1065" s="30"/>
      <c r="J1065" s="30"/>
      <c r="K1065" s="30"/>
      <c r="L1065" s="31"/>
      <c r="M1065" s="30"/>
      <c r="N1065" s="30"/>
      <c r="O1065" s="30"/>
      <c r="P1065" s="30"/>
      <c r="Q1065" s="30"/>
      <c r="R1065" s="30"/>
      <c r="S1065" s="30"/>
    </row>
    <row r="1066" spans="1:19" hidden="1" x14ac:dyDescent="0.25">
      <c r="A1066" s="21">
        <v>295</v>
      </c>
      <c r="B1066" s="33" t="s">
        <v>900</v>
      </c>
      <c r="C1066" s="111">
        <f t="shared" si="106"/>
        <v>1382707.11</v>
      </c>
      <c r="D1066" s="29"/>
      <c r="E1066" s="30">
        <v>1382707.1125</v>
      </c>
      <c r="F1066" s="30"/>
      <c r="G1066" s="35"/>
      <c r="H1066" s="35"/>
      <c r="I1066" s="35"/>
      <c r="J1066" s="35"/>
      <c r="K1066" s="30"/>
      <c r="L1066" s="31"/>
      <c r="M1066" s="30"/>
      <c r="N1066" s="30"/>
      <c r="O1066" s="34"/>
      <c r="P1066" s="30"/>
      <c r="Q1066" s="34"/>
      <c r="R1066" s="30"/>
      <c r="S1066" s="30"/>
    </row>
    <row r="1067" spans="1:19" hidden="1" x14ac:dyDescent="0.25">
      <c r="A1067" s="21">
        <v>296</v>
      </c>
      <c r="B1067" s="33" t="s">
        <v>302</v>
      </c>
      <c r="C1067" s="111">
        <f t="shared" si="106"/>
        <v>59469129.68</v>
      </c>
      <c r="D1067" s="29">
        <f>ROUND((F1067+G1067+H1067+I1067+J1067+K1067+M1067+O1067+P1067+Q1067+R1067+S1067)*0.0214,2)</f>
        <v>1245975.5</v>
      </c>
      <c r="E1067" s="30"/>
      <c r="F1067" s="30"/>
      <c r="G1067" s="30">
        <v>16473312.210000001</v>
      </c>
      <c r="H1067" s="30">
        <v>9511130.1999999993</v>
      </c>
      <c r="I1067" s="30">
        <v>4472920.57</v>
      </c>
      <c r="J1067" s="30">
        <v>5949589.3200000003</v>
      </c>
      <c r="K1067" s="30"/>
      <c r="L1067" s="31"/>
      <c r="M1067" s="30"/>
      <c r="N1067" s="35" t="s">
        <v>56</v>
      </c>
      <c r="O1067" s="32">
        <v>13823613.699999999</v>
      </c>
      <c r="P1067" s="30">
        <v>7992588.1799999997</v>
      </c>
      <c r="Q1067" s="34"/>
      <c r="R1067" s="30"/>
      <c r="S1067" s="30"/>
    </row>
    <row r="1068" spans="1:19" hidden="1" x14ac:dyDescent="0.25">
      <c r="A1068" s="21">
        <v>297</v>
      </c>
      <c r="B1068" s="42" t="s">
        <v>901</v>
      </c>
      <c r="C1068" s="111">
        <f t="shared" si="106"/>
        <v>1102711.43</v>
      </c>
      <c r="D1068" s="29"/>
      <c r="E1068" s="25">
        <v>1102711.43</v>
      </c>
      <c r="F1068" s="44"/>
      <c r="G1068" s="27"/>
      <c r="H1068" s="27"/>
      <c r="I1068" s="27"/>
      <c r="J1068" s="27"/>
      <c r="K1068" s="25"/>
      <c r="L1068" s="26"/>
      <c r="M1068" s="25"/>
      <c r="N1068" s="25"/>
      <c r="O1068" s="43"/>
      <c r="P1068" s="43"/>
      <c r="Q1068" s="43"/>
      <c r="R1068" s="25"/>
      <c r="S1068" s="25"/>
    </row>
    <row r="1069" spans="1:19" hidden="1" x14ac:dyDescent="0.25">
      <c r="A1069" s="21">
        <v>298</v>
      </c>
      <c r="B1069" s="33" t="s">
        <v>902</v>
      </c>
      <c r="C1069" s="111">
        <f t="shared" si="106"/>
        <v>891116.82</v>
      </c>
      <c r="D1069" s="29"/>
      <c r="E1069" s="30">
        <v>891116.82</v>
      </c>
      <c r="F1069" s="30"/>
      <c r="G1069" s="34"/>
      <c r="H1069" s="34"/>
      <c r="I1069" s="34"/>
      <c r="J1069" s="34"/>
      <c r="K1069" s="30"/>
      <c r="L1069" s="31"/>
      <c r="M1069" s="30"/>
      <c r="N1069" s="35"/>
      <c r="O1069" s="32"/>
      <c r="P1069" s="34"/>
      <c r="Q1069" s="32"/>
      <c r="R1069" s="30"/>
      <c r="S1069" s="30"/>
    </row>
    <row r="1070" spans="1:19" hidden="1" x14ac:dyDescent="0.25">
      <c r="A1070" s="21">
        <v>299</v>
      </c>
      <c r="B1070" s="33" t="s">
        <v>306</v>
      </c>
      <c r="C1070" s="111">
        <f t="shared" si="106"/>
        <v>68402620.879999995</v>
      </c>
      <c r="D1070" s="29">
        <f>ROUND((F1070+G1070+H1070+I1070+J1070+K1070+M1070+O1070+P1070+Q1070+R1070+S1070)*0.0214,2)</f>
        <v>1433146.75</v>
      </c>
      <c r="E1070" s="30"/>
      <c r="F1070" s="30"/>
      <c r="G1070" s="30"/>
      <c r="H1070" s="30"/>
      <c r="I1070" s="30"/>
      <c r="J1070" s="30"/>
      <c r="K1070" s="30"/>
      <c r="L1070" s="31"/>
      <c r="M1070" s="30"/>
      <c r="N1070" s="30"/>
      <c r="O1070" s="32"/>
      <c r="P1070" s="30"/>
      <c r="Q1070" s="32"/>
      <c r="R1070" s="30">
        <v>66969474.130000003</v>
      </c>
      <c r="S1070" s="30"/>
    </row>
    <row r="1071" spans="1:19" hidden="1" x14ac:dyDescent="0.25">
      <c r="A1071" s="21">
        <v>300</v>
      </c>
      <c r="B1071" s="33" t="s">
        <v>903</v>
      </c>
      <c r="C1071" s="111">
        <f t="shared" si="106"/>
        <v>1634955.2</v>
      </c>
      <c r="D1071" s="29"/>
      <c r="E1071" s="30">
        <v>1634955.2</v>
      </c>
      <c r="F1071" s="32"/>
      <c r="G1071" s="32"/>
      <c r="H1071" s="32"/>
      <c r="I1071" s="32"/>
      <c r="J1071" s="32"/>
      <c r="K1071" s="30"/>
      <c r="L1071" s="31"/>
      <c r="M1071" s="30"/>
      <c r="N1071" s="30"/>
      <c r="O1071" s="30"/>
      <c r="P1071" s="30"/>
      <c r="Q1071" s="30"/>
      <c r="R1071" s="30"/>
      <c r="S1071" s="30"/>
    </row>
    <row r="1072" spans="1:19" hidden="1" x14ac:dyDescent="0.25">
      <c r="A1072" s="21">
        <v>301</v>
      </c>
      <c r="B1072" s="33" t="s">
        <v>904</v>
      </c>
      <c r="C1072" s="111">
        <f t="shared" si="106"/>
        <v>736239.76</v>
      </c>
      <c r="D1072" s="29"/>
      <c r="E1072" s="30">
        <v>736239.76</v>
      </c>
      <c r="F1072" s="32"/>
      <c r="G1072" s="32"/>
      <c r="H1072" s="32"/>
      <c r="I1072" s="32"/>
      <c r="J1072" s="32"/>
      <c r="K1072" s="30"/>
      <c r="L1072" s="31"/>
      <c r="M1072" s="30"/>
      <c r="N1072" s="30"/>
      <c r="O1072" s="32"/>
      <c r="P1072" s="32"/>
      <c r="Q1072" s="30"/>
      <c r="R1072" s="30"/>
      <c r="S1072" s="30"/>
    </row>
    <row r="1073" spans="1:19" hidden="1" x14ac:dyDescent="0.25">
      <c r="A1073" s="21">
        <v>302</v>
      </c>
      <c r="B1073" s="33" t="s">
        <v>307</v>
      </c>
      <c r="C1073" s="111">
        <f t="shared" si="106"/>
        <v>44379886.359999999</v>
      </c>
      <c r="D1073" s="29">
        <f>ROUND((F1073+G1073+H1073+I1073+J1073+K1073+M1073+O1073+P1073+Q1073+R1073+S1073)*0.0214,2)</f>
        <v>929831.18</v>
      </c>
      <c r="E1073" s="30"/>
      <c r="F1073" s="30"/>
      <c r="G1073" s="30">
        <v>15962330.779999999</v>
      </c>
      <c r="H1073" s="30"/>
      <c r="I1073" s="30"/>
      <c r="J1073" s="30">
        <v>802378.8</v>
      </c>
      <c r="K1073" s="30"/>
      <c r="L1073" s="31"/>
      <c r="M1073" s="30"/>
      <c r="N1073" s="30"/>
      <c r="O1073" s="32"/>
      <c r="P1073" s="30"/>
      <c r="Q1073" s="32"/>
      <c r="R1073" s="30">
        <v>26685345.600000001</v>
      </c>
      <c r="S1073" s="30"/>
    </row>
    <row r="1074" spans="1:19" hidden="1" x14ac:dyDescent="0.25">
      <c r="A1074" s="21">
        <v>303</v>
      </c>
      <c r="B1074" s="33" t="s">
        <v>308</v>
      </c>
      <c r="C1074" s="111">
        <f t="shared" si="106"/>
        <v>54598497.68</v>
      </c>
      <c r="D1074" s="29">
        <f>ROUND((F1074+G1074+H1074+I1074+J1074+K1074+M1074+O1074+P1074+Q1074+R1074+S1074)*0.0214,2)</f>
        <v>1143927.8</v>
      </c>
      <c r="E1074" s="30"/>
      <c r="F1074" s="35"/>
      <c r="G1074" s="30">
        <v>17606984.609999999</v>
      </c>
      <c r="H1074" s="30"/>
      <c r="I1074" s="30"/>
      <c r="J1074" s="30">
        <v>6359032.4900000002</v>
      </c>
      <c r="K1074" s="30"/>
      <c r="L1074" s="31"/>
      <c r="M1074" s="30"/>
      <c r="N1074" s="30"/>
      <c r="O1074" s="32"/>
      <c r="P1074" s="30"/>
      <c r="Q1074" s="32"/>
      <c r="R1074" s="30">
        <v>29488552.780000001</v>
      </c>
      <c r="S1074" s="30"/>
    </row>
    <row r="1075" spans="1:19" hidden="1" x14ac:dyDescent="0.25">
      <c r="A1075" s="21">
        <v>304</v>
      </c>
      <c r="B1075" s="33" t="s">
        <v>905</v>
      </c>
      <c r="C1075" s="111">
        <f t="shared" si="106"/>
        <v>1611073.79</v>
      </c>
      <c r="D1075" s="29"/>
      <c r="E1075" s="30">
        <v>1611073.7914999998</v>
      </c>
      <c r="F1075" s="35"/>
      <c r="G1075" s="30"/>
      <c r="H1075" s="30"/>
      <c r="I1075" s="30"/>
      <c r="J1075" s="30"/>
      <c r="K1075" s="34"/>
      <c r="L1075" s="31"/>
      <c r="M1075" s="30"/>
      <c r="N1075" s="30"/>
      <c r="O1075" s="32"/>
      <c r="P1075" s="30"/>
      <c r="Q1075" s="35"/>
      <c r="R1075" s="30"/>
      <c r="S1075" s="30"/>
    </row>
    <row r="1076" spans="1:19" hidden="1" x14ac:dyDescent="0.25">
      <c r="A1076" s="21">
        <v>305</v>
      </c>
      <c r="B1076" s="33" t="s">
        <v>906</v>
      </c>
      <c r="C1076" s="111">
        <f t="shared" si="106"/>
        <v>1821086.81</v>
      </c>
      <c r="D1076" s="29"/>
      <c r="E1076" s="30">
        <v>1821086.8074</v>
      </c>
      <c r="F1076" s="35"/>
      <c r="G1076" s="32"/>
      <c r="H1076" s="35"/>
      <c r="I1076" s="35"/>
      <c r="J1076" s="35"/>
      <c r="K1076" s="30"/>
      <c r="L1076" s="31"/>
      <c r="M1076" s="30"/>
      <c r="N1076" s="30"/>
      <c r="O1076" s="32"/>
      <c r="P1076" s="30"/>
      <c r="Q1076" s="35"/>
      <c r="R1076" s="30"/>
      <c r="S1076" s="30"/>
    </row>
    <row r="1077" spans="1:19" hidden="1" x14ac:dyDescent="0.25">
      <c r="A1077" s="21">
        <v>306</v>
      </c>
      <c r="B1077" s="33" t="s">
        <v>907</v>
      </c>
      <c r="C1077" s="111">
        <f t="shared" si="106"/>
        <v>1519915.77</v>
      </c>
      <c r="D1077" s="29"/>
      <c r="E1077" s="30">
        <v>1519915.77</v>
      </c>
      <c r="F1077" s="34"/>
      <c r="G1077" s="32"/>
      <c r="H1077" s="34"/>
      <c r="I1077" s="34"/>
      <c r="J1077" s="34"/>
      <c r="K1077" s="30"/>
      <c r="L1077" s="31"/>
      <c r="M1077" s="30"/>
      <c r="N1077" s="30"/>
      <c r="O1077" s="34"/>
      <c r="P1077" s="30"/>
      <c r="Q1077" s="34"/>
      <c r="R1077" s="30"/>
      <c r="S1077" s="30"/>
    </row>
    <row r="1078" spans="1:19" hidden="1" x14ac:dyDescent="0.25">
      <c r="A1078" s="21">
        <v>307</v>
      </c>
      <c r="B1078" s="33" t="s">
        <v>908</v>
      </c>
      <c r="C1078" s="111">
        <f t="shared" si="106"/>
        <v>1091126.8400000001</v>
      </c>
      <c r="D1078" s="29"/>
      <c r="E1078" s="30">
        <v>1091126.8400000001</v>
      </c>
      <c r="F1078" s="30"/>
      <c r="G1078" s="32"/>
      <c r="H1078" s="30"/>
      <c r="I1078" s="30"/>
      <c r="J1078" s="30"/>
      <c r="K1078" s="30"/>
      <c r="L1078" s="31"/>
      <c r="M1078" s="30"/>
      <c r="N1078" s="30"/>
      <c r="O1078" s="30"/>
      <c r="P1078" s="30"/>
      <c r="Q1078" s="30"/>
      <c r="R1078" s="30"/>
      <c r="S1078" s="30"/>
    </row>
    <row r="1079" spans="1:19" hidden="1" x14ac:dyDescent="0.25">
      <c r="A1079" s="21">
        <v>308</v>
      </c>
      <c r="B1079" s="33" t="s">
        <v>909</v>
      </c>
      <c r="C1079" s="111">
        <f t="shared" si="106"/>
        <v>1078693.8</v>
      </c>
      <c r="D1079" s="29"/>
      <c r="E1079" s="30">
        <v>1078693.8002999998</v>
      </c>
      <c r="F1079" s="35"/>
      <c r="G1079" s="34"/>
      <c r="H1079" s="30"/>
      <c r="I1079" s="30"/>
      <c r="J1079" s="30"/>
      <c r="K1079" s="30"/>
      <c r="L1079" s="31"/>
      <c r="M1079" s="30"/>
      <c r="N1079" s="30"/>
      <c r="O1079" s="35"/>
      <c r="P1079" s="30"/>
      <c r="Q1079" s="35"/>
      <c r="R1079" s="30"/>
      <c r="S1079" s="30"/>
    </row>
    <row r="1080" spans="1:19" hidden="1" x14ac:dyDescent="0.25">
      <c r="A1080" s="21">
        <v>309</v>
      </c>
      <c r="B1080" s="33" t="s">
        <v>309</v>
      </c>
      <c r="C1080" s="111">
        <f t="shared" si="106"/>
        <v>11963725.390000001</v>
      </c>
      <c r="D1080" s="29">
        <f t="shared" ref="D1080:D1086" si="107">ROUND((F1080+G1080+H1080+I1080+J1080+K1080+M1080+O1080+P1080+Q1080+R1080+S1080)*0.0214,2)</f>
        <v>250659.61</v>
      </c>
      <c r="E1080" s="30"/>
      <c r="F1080" s="34">
        <v>1305088.3400000001</v>
      </c>
      <c r="G1080" s="34">
        <v>3919131.32</v>
      </c>
      <c r="H1080" s="35">
        <v>2262783.19</v>
      </c>
      <c r="I1080" s="35">
        <v>1064161.07</v>
      </c>
      <c r="J1080" s="35">
        <v>1286580.26</v>
      </c>
      <c r="K1080" s="30"/>
      <c r="L1080" s="31"/>
      <c r="M1080" s="30"/>
      <c r="N1080" s="30"/>
      <c r="O1080" s="34"/>
      <c r="P1080" s="30">
        <v>1875321.6</v>
      </c>
      <c r="Q1080" s="32"/>
      <c r="R1080" s="30"/>
      <c r="S1080" s="30"/>
    </row>
    <row r="1081" spans="1:19" hidden="1" x14ac:dyDescent="0.25">
      <c r="A1081" s="21">
        <v>310</v>
      </c>
      <c r="B1081" s="33" t="s">
        <v>310</v>
      </c>
      <c r="C1081" s="111">
        <f t="shared" si="106"/>
        <v>19202211.309999999</v>
      </c>
      <c r="D1081" s="29">
        <f t="shared" si="107"/>
        <v>402317.72</v>
      </c>
      <c r="E1081" s="30"/>
      <c r="F1081" s="34"/>
      <c r="G1081" s="30"/>
      <c r="H1081" s="30"/>
      <c r="I1081" s="30"/>
      <c r="J1081" s="30">
        <v>2990630.4</v>
      </c>
      <c r="K1081" s="30"/>
      <c r="L1081" s="31"/>
      <c r="M1081" s="30"/>
      <c r="N1081" s="30"/>
      <c r="O1081" s="35"/>
      <c r="P1081" s="30">
        <v>5928396.1299999999</v>
      </c>
      <c r="Q1081" s="35">
        <v>9880867.0600000005</v>
      </c>
      <c r="R1081" s="30"/>
      <c r="S1081" s="30"/>
    </row>
    <row r="1082" spans="1:19" hidden="1" x14ac:dyDescent="0.25">
      <c r="A1082" s="21">
        <v>311</v>
      </c>
      <c r="B1082" s="33" t="s">
        <v>311</v>
      </c>
      <c r="C1082" s="111">
        <f t="shared" si="106"/>
        <v>12044795.539999999</v>
      </c>
      <c r="D1082" s="29">
        <f t="shared" si="107"/>
        <v>252358.16</v>
      </c>
      <c r="E1082" s="30"/>
      <c r="F1082" s="30">
        <v>1313837.78</v>
      </c>
      <c r="G1082" s="30">
        <v>3945405.56</v>
      </c>
      <c r="H1082" s="30">
        <v>2277953.11</v>
      </c>
      <c r="I1082" s="30">
        <v>1071295.31</v>
      </c>
      <c r="J1082" s="30">
        <v>1295205.6200000001</v>
      </c>
      <c r="K1082" s="30"/>
      <c r="L1082" s="31"/>
      <c r="M1082" s="30"/>
      <c r="N1082" s="30"/>
      <c r="O1082" s="32"/>
      <c r="P1082" s="30">
        <v>1888740</v>
      </c>
      <c r="Q1082" s="32"/>
      <c r="R1082" s="30"/>
      <c r="S1082" s="30"/>
    </row>
    <row r="1083" spans="1:19" hidden="1" x14ac:dyDescent="0.25">
      <c r="A1083" s="21">
        <v>312</v>
      </c>
      <c r="B1083" s="33" t="s">
        <v>312</v>
      </c>
      <c r="C1083" s="111">
        <f t="shared" si="106"/>
        <v>12081198.939999999</v>
      </c>
      <c r="D1083" s="29">
        <f t="shared" si="107"/>
        <v>253120.87</v>
      </c>
      <c r="E1083" s="30"/>
      <c r="F1083" s="34">
        <v>1318722.8899999999</v>
      </c>
      <c r="G1083" s="35">
        <v>3960075.35</v>
      </c>
      <c r="H1083" s="30">
        <v>2286422.98</v>
      </c>
      <c r="I1083" s="30">
        <v>1075278.6000000001</v>
      </c>
      <c r="J1083" s="30">
        <v>1300021.45</v>
      </c>
      <c r="K1083" s="30"/>
      <c r="L1083" s="31"/>
      <c r="M1083" s="30"/>
      <c r="N1083" s="30"/>
      <c r="O1083" s="32"/>
      <c r="P1083" s="30">
        <v>1887556.8</v>
      </c>
      <c r="Q1083" s="34"/>
      <c r="R1083" s="30"/>
      <c r="S1083" s="30"/>
    </row>
    <row r="1084" spans="1:19" hidden="1" x14ac:dyDescent="0.25">
      <c r="A1084" s="21">
        <v>313</v>
      </c>
      <c r="B1084" s="33" t="s">
        <v>313</v>
      </c>
      <c r="C1084" s="111">
        <f t="shared" si="106"/>
        <v>12011433.380000001</v>
      </c>
      <c r="D1084" s="29">
        <f t="shared" si="107"/>
        <v>251659.17</v>
      </c>
      <c r="E1084" s="30"/>
      <c r="F1084" s="30">
        <v>1311030.67</v>
      </c>
      <c r="G1084" s="35">
        <v>3936975.91</v>
      </c>
      <c r="H1084" s="30">
        <v>2273086.1</v>
      </c>
      <c r="I1084" s="30">
        <v>1069006.4099999999</v>
      </c>
      <c r="J1084" s="30">
        <v>1292438.32</v>
      </c>
      <c r="K1084" s="30"/>
      <c r="L1084" s="31"/>
      <c r="M1084" s="30"/>
      <c r="N1084" s="30"/>
      <c r="O1084" s="30"/>
      <c r="P1084" s="30">
        <v>1877236.8</v>
      </c>
      <c r="Q1084" s="34"/>
      <c r="R1084" s="30"/>
      <c r="S1084" s="30"/>
    </row>
    <row r="1085" spans="1:19" hidden="1" x14ac:dyDescent="0.25">
      <c r="A1085" s="21">
        <v>314</v>
      </c>
      <c r="B1085" s="33" t="s">
        <v>314</v>
      </c>
      <c r="C1085" s="111">
        <f t="shared" si="106"/>
        <v>22929099.960000001</v>
      </c>
      <c r="D1085" s="29">
        <f t="shared" si="107"/>
        <v>480402.13</v>
      </c>
      <c r="E1085" s="30"/>
      <c r="F1085" s="34"/>
      <c r="G1085" s="35">
        <v>7747682.21</v>
      </c>
      <c r="H1085" s="30"/>
      <c r="I1085" s="30"/>
      <c r="J1085" s="30">
        <v>1514286</v>
      </c>
      <c r="K1085" s="30"/>
      <c r="L1085" s="31"/>
      <c r="M1085" s="30"/>
      <c r="N1085" s="30"/>
      <c r="O1085" s="30"/>
      <c r="P1085" s="30"/>
      <c r="Q1085" s="34">
        <v>13186729.619999999</v>
      </c>
      <c r="R1085" s="30"/>
      <c r="S1085" s="30"/>
    </row>
    <row r="1086" spans="1:19" hidden="1" x14ac:dyDescent="0.25">
      <c r="A1086" s="21">
        <v>315</v>
      </c>
      <c r="B1086" s="33" t="s">
        <v>315</v>
      </c>
      <c r="C1086" s="111">
        <f t="shared" si="106"/>
        <v>45278144.649999999</v>
      </c>
      <c r="D1086" s="29">
        <f t="shared" si="107"/>
        <v>948651.16</v>
      </c>
      <c r="E1086" s="30"/>
      <c r="F1086" s="34"/>
      <c r="G1086" s="34">
        <v>12750888.67</v>
      </c>
      <c r="H1086" s="34">
        <v>7361962.1799999997</v>
      </c>
      <c r="I1086" s="34">
        <v>3462246.67</v>
      </c>
      <c r="J1086" s="34">
        <v>3867936</v>
      </c>
      <c r="K1086" s="30"/>
      <c r="L1086" s="31"/>
      <c r="M1086" s="30"/>
      <c r="N1086" s="30" t="s">
        <v>56</v>
      </c>
      <c r="O1086" s="30">
        <v>10699933.220000001</v>
      </c>
      <c r="P1086" s="30">
        <v>6186526.75</v>
      </c>
      <c r="Q1086" s="35"/>
      <c r="R1086" s="30"/>
      <c r="S1086" s="30"/>
    </row>
    <row r="1087" spans="1:19" hidden="1" x14ac:dyDescent="0.25">
      <c r="A1087" s="21">
        <v>316</v>
      </c>
      <c r="B1087" s="33" t="s">
        <v>318</v>
      </c>
      <c r="C1087" s="111">
        <f>ROUND(SUM(D1087+E1087+F1087+G1087+H1087+I1087+J1087+K1087+M1087+O1087+P1087+Q1087+R1087+S1087),2)</f>
        <v>558467.49</v>
      </c>
      <c r="D1087" s="29">
        <f>ROUND((F1087+G1087+H1087+I1087+J1087+K1087+M1087+O1087+P1087+Q1087+R1087+S1087)*0.0214,2)</f>
        <v>11700.81</v>
      </c>
      <c r="E1087" s="30"/>
      <c r="F1087" s="30"/>
      <c r="G1087" s="34"/>
      <c r="H1087" s="30">
        <v>546766.68000000005</v>
      </c>
      <c r="I1087" s="30"/>
      <c r="J1087" s="30"/>
      <c r="K1087" s="30"/>
      <c r="L1087" s="31"/>
      <c r="M1087" s="30"/>
      <c r="N1087" s="30"/>
      <c r="O1087" s="30"/>
      <c r="P1087" s="30"/>
      <c r="Q1087" s="30"/>
      <c r="R1087" s="30"/>
      <c r="S1087" s="30"/>
    </row>
    <row r="1088" spans="1:19" hidden="1" x14ac:dyDescent="0.25">
      <c r="A1088" s="21">
        <v>317</v>
      </c>
      <c r="B1088" s="33" t="s">
        <v>319</v>
      </c>
      <c r="C1088" s="111">
        <f>ROUND(SUM(D1088+E1088+F1088+G1088+H1088+I1088+J1088+K1088+M1088+O1088+P1088+Q1088+R1088+S1088),2)</f>
        <v>668148.51</v>
      </c>
      <c r="D1088" s="29">
        <f>ROUND((F1088+G1088+H1088+I1088+J1088+K1088+M1088+O1088+P1088+Q1088+R1088+S1088)*0.0214,2)</f>
        <v>13998.8</v>
      </c>
      <c r="E1088" s="30"/>
      <c r="F1088" s="30"/>
      <c r="G1088" s="34"/>
      <c r="H1088" s="30">
        <v>654149.71</v>
      </c>
      <c r="I1088" s="30"/>
      <c r="J1088" s="30"/>
      <c r="K1088" s="30"/>
      <c r="L1088" s="31"/>
      <c r="M1088" s="30"/>
      <c r="N1088" s="30"/>
      <c r="O1088" s="30"/>
      <c r="P1088" s="30"/>
      <c r="Q1088" s="30"/>
      <c r="R1088" s="30"/>
      <c r="S1088" s="30"/>
    </row>
    <row r="1089" spans="1:19" hidden="1" x14ac:dyDescent="0.25">
      <c r="A1089" s="165" t="s">
        <v>322</v>
      </c>
      <c r="B1089" s="165"/>
      <c r="C1089" s="66">
        <f t="shared" ref="C1089" si="108">ROUND(SUM(D1089+E1089+F1089+G1089+H1089+I1089+J1089+K1089+M1089+O1089+P1089+Q1089+R1089+S1089),2)</f>
        <v>1232334985.8299999</v>
      </c>
      <c r="D1089" s="36">
        <f t="shared" ref="D1089:M1089" si="109">ROUND(SUM(D981:D1088),2)</f>
        <v>24353383.469999999</v>
      </c>
      <c r="E1089" s="36">
        <f t="shared" si="109"/>
        <v>44218336.979999997</v>
      </c>
      <c r="F1089" s="36">
        <f t="shared" si="109"/>
        <v>27188017.559999999</v>
      </c>
      <c r="G1089" s="36">
        <f t="shared" si="109"/>
        <v>254507001.43000001</v>
      </c>
      <c r="H1089" s="36">
        <f t="shared" si="109"/>
        <v>70114585.420000002</v>
      </c>
      <c r="I1089" s="36">
        <f t="shared" si="109"/>
        <v>41717240.340000004</v>
      </c>
      <c r="J1089" s="36">
        <f t="shared" si="109"/>
        <v>101229148.98999999</v>
      </c>
      <c r="K1089" s="36">
        <f t="shared" si="109"/>
        <v>0</v>
      </c>
      <c r="L1089" s="36">
        <f t="shared" si="109"/>
        <v>0</v>
      </c>
      <c r="M1089" s="36">
        <f t="shared" si="109"/>
        <v>0</v>
      </c>
      <c r="N1089" s="118" t="s">
        <v>19</v>
      </c>
      <c r="O1089" s="36">
        <f>ROUND(SUM(O981:O1088),2)</f>
        <v>174681503.94999999</v>
      </c>
      <c r="P1089" s="36">
        <f>ROUND(SUM(P981:P1088),2)</f>
        <v>71902965.019999996</v>
      </c>
      <c r="Q1089" s="36">
        <f>ROUND(SUM(Q981:Q1088),2)</f>
        <v>150192918.40000001</v>
      </c>
      <c r="R1089" s="36">
        <f>ROUND(SUM(R981:R1088),2)</f>
        <v>272229884.26999998</v>
      </c>
      <c r="S1089" s="36">
        <f>ROUND(SUM(S981:S1088),2)</f>
        <v>0</v>
      </c>
    </row>
    <row r="1090" spans="1:19" ht="15.75" hidden="1" x14ac:dyDescent="0.25">
      <c r="A1090" s="169" t="s">
        <v>1206</v>
      </c>
      <c r="B1090" s="166"/>
      <c r="C1090" s="167"/>
      <c r="D1090" s="48"/>
      <c r="E1090" s="30"/>
      <c r="F1090" s="30"/>
      <c r="G1090" s="30"/>
      <c r="H1090" s="30"/>
      <c r="I1090" s="30"/>
      <c r="J1090" s="30"/>
      <c r="K1090" s="30"/>
      <c r="L1090" s="56"/>
      <c r="M1090" s="35"/>
      <c r="N1090" s="66"/>
      <c r="O1090" s="35"/>
      <c r="P1090" s="35"/>
      <c r="Q1090" s="35"/>
      <c r="R1090" s="35"/>
      <c r="S1090" s="35"/>
    </row>
    <row r="1091" spans="1:19" ht="21.75" hidden="1" customHeight="1" x14ac:dyDescent="0.25">
      <c r="A1091" s="21">
        <v>318</v>
      </c>
      <c r="B1091" s="28" t="s">
        <v>323</v>
      </c>
      <c r="C1091" s="111">
        <f t="shared" ref="C1091" si="110">ROUND(SUM(D1091+E1091+F1091+G1091+H1091+I1091+J1091+K1091+M1091+O1091+P1091+Q1091+R1091+S1091),2)</f>
        <v>10613527.51</v>
      </c>
      <c r="D1091" s="29">
        <f>ROUND((F1091+G1091+H1091+I1091+J1091+K1091+M1091+O1091+P1091+Q1091+R1091+S1091)*0.0214,2)</f>
        <v>222370.75</v>
      </c>
      <c r="E1091" s="30"/>
      <c r="F1091" s="34"/>
      <c r="G1091" s="34"/>
      <c r="H1091" s="34"/>
      <c r="I1091" s="34"/>
      <c r="J1091" s="34"/>
      <c r="K1091" s="30"/>
      <c r="L1091" s="31">
        <v>4</v>
      </c>
      <c r="M1091" s="30">
        <v>10391156.76</v>
      </c>
      <c r="N1091" s="30"/>
      <c r="O1091" s="30"/>
      <c r="P1091" s="30"/>
      <c r="Q1091" s="35"/>
      <c r="R1091" s="30"/>
      <c r="S1091" s="30"/>
    </row>
    <row r="1092" spans="1:19" ht="24.75" hidden="1" customHeight="1" x14ac:dyDescent="0.25">
      <c r="A1092" s="21">
        <v>319</v>
      </c>
      <c r="B1092" s="28" t="s">
        <v>1137</v>
      </c>
      <c r="C1092" s="23">
        <f>ROUND(SUM(D1092+E1092+F1092+G1092+H1092+I1092+J1092+K1092+M1092+O1092+P1092+Q1092+R1092+S1092),2)</f>
        <v>11199960.109999999</v>
      </c>
      <c r="D1092" s="29">
        <f>ROUND((F1092+G1092+H1092+I1092+J1092+K1092+M1092+O1092+Q1092+S1092)*0.0214,2)</f>
        <v>230524.93</v>
      </c>
      <c r="E1092" s="30">
        <v>197242.22</v>
      </c>
      <c r="F1092" s="34"/>
      <c r="G1092" s="34"/>
      <c r="H1092" s="34"/>
      <c r="I1092" s="34"/>
      <c r="J1092" s="34"/>
      <c r="K1092" s="30"/>
      <c r="L1092" s="31">
        <v>4</v>
      </c>
      <c r="M1092" s="30">
        <v>10772192.960000001</v>
      </c>
      <c r="N1092" s="30"/>
      <c r="O1092" s="35"/>
      <c r="P1092" s="30"/>
      <c r="Q1092" s="30"/>
      <c r="R1092" s="30"/>
      <c r="S1092" s="30"/>
    </row>
    <row r="1093" spans="1:19" hidden="1" x14ac:dyDescent="0.25">
      <c r="A1093" s="21">
        <v>320</v>
      </c>
      <c r="B1093" s="28" t="s">
        <v>327</v>
      </c>
      <c r="C1093" s="23">
        <f>ROUND(SUM(D1093+E1093+F1093+G1093+H1093+I1093+J1093+K1093+M1093+O1093+P1093+Q1093+R1093+S1093),2)</f>
        <v>2113014.71</v>
      </c>
      <c r="D1093" s="29">
        <f>ROUND((F1093+G1093+H1093+I1093+J1093+K1093+M1093+O1093+Q1093+S1093)*0.0214,2)</f>
        <v>44271.11</v>
      </c>
      <c r="E1093" s="30"/>
      <c r="F1093" s="30"/>
      <c r="G1093" s="30">
        <v>2068743.6</v>
      </c>
      <c r="H1093" s="30"/>
      <c r="I1093" s="30"/>
      <c r="J1093" s="30"/>
      <c r="K1093" s="30"/>
      <c r="L1093" s="31"/>
      <c r="M1093" s="30"/>
      <c r="N1093" s="30"/>
      <c r="O1093" s="32"/>
      <c r="P1093" s="30"/>
      <c r="Q1093" s="32"/>
      <c r="R1093" s="30"/>
      <c r="S1093" s="30"/>
    </row>
    <row r="1094" spans="1:19" hidden="1" x14ac:dyDescent="0.25">
      <c r="A1094" s="21">
        <v>321</v>
      </c>
      <c r="B1094" s="28" t="s">
        <v>329</v>
      </c>
      <c r="C1094" s="111">
        <f t="shared" ref="C1094:C1103" si="111">ROUND(SUM(D1094+E1094+F1094+G1094+H1094+I1094+J1094+K1094+M1094+O1094+P1094+Q1094+R1094+S1094),2)</f>
        <v>1867472.41</v>
      </c>
      <c r="D1094" s="29">
        <v>38553.61</v>
      </c>
      <c r="E1094" s="30"/>
      <c r="F1094" s="34"/>
      <c r="G1094" s="34"/>
      <c r="H1094" s="34"/>
      <c r="I1094" s="34"/>
      <c r="J1094" s="34">
        <v>1828918.8</v>
      </c>
      <c r="K1094" s="30"/>
      <c r="L1094" s="31"/>
      <c r="M1094" s="30"/>
      <c r="N1094" s="30"/>
      <c r="O1094" s="35"/>
      <c r="P1094" s="30"/>
      <c r="Q1094" s="30"/>
      <c r="R1094" s="30"/>
      <c r="S1094" s="30"/>
    </row>
    <row r="1095" spans="1:19" hidden="1" x14ac:dyDescent="0.25">
      <c r="A1095" s="21">
        <v>322</v>
      </c>
      <c r="B1095" s="28" t="s">
        <v>330</v>
      </c>
      <c r="C1095" s="111">
        <f t="shared" si="111"/>
        <v>14946834.220000001</v>
      </c>
      <c r="D1095" s="29">
        <f t="shared" ref="D1095:D1102" si="112">ROUND((F1095+G1095+H1095+I1095+J1095+K1095+M1095+O1095+P1095+Q1095+R1095+S1095)*0.0214,2)</f>
        <v>313160.62</v>
      </c>
      <c r="E1095" s="30"/>
      <c r="F1095" s="34">
        <v>1464836.4</v>
      </c>
      <c r="G1095" s="34">
        <v>3985038</v>
      </c>
      <c r="H1095" s="34"/>
      <c r="I1095" s="34"/>
      <c r="J1095" s="34">
        <v>1354825.2</v>
      </c>
      <c r="K1095" s="30"/>
      <c r="L1095" s="31"/>
      <c r="M1095" s="30"/>
      <c r="N1095" s="30" t="s">
        <v>56</v>
      </c>
      <c r="O1095" s="35">
        <v>5949638.4000000004</v>
      </c>
      <c r="P1095" s="30">
        <v>1879335.6</v>
      </c>
      <c r="Q1095" s="30"/>
      <c r="R1095" s="30"/>
      <c r="S1095" s="30"/>
    </row>
    <row r="1096" spans="1:19" hidden="1" x14ac:dyDescent="0.25">
      <c r="A1096" s="21">
        <v>323</v>
      </c>
      <c r="B1096" s="28" t="s">
        <v>331</v>
      </c>
      <c r="C1096" s="111">
        <f t="shared" si="111"/>
        <v>4643661.09</v>
      </c>
      <c r="D1096" s="29">
        <v>95867.49</v>
      </c>
      <c r="E1096" s="30"/>
      <c r="F1096" s="34"/>
      <c r="G1096" s="34">
        <v>4547793.5999999996</v>
      </c>
      <c r="H1096" s="34"/>
      <c r="I1096" s="34"/>
      <c r="J1096" s="34"/>
      <c r="K1096" s="30"/>
      <c r="L1096" s="31"/>
      <c r="M1096" s="30"/>
      <c r="N1096" s="30"/>
      <c r="O1096" s="35"/>
      <c r="P1096" s="30"/>
      <c r="Q1096" s="30"/>
      <c r="R1096" s="30"/>
      <c r="S1096" s="30"/>
    </row>
    <row r="1097" spans="1:19" ht="25.5" hidden="1" customHeight="1" x14ac:dyDescent="0.25">
      <c r="A1097" s="21">
        <v>324</v>
      </c>
      <c r="B1097" s="28" t="s">
        <v>332</v>
      </c>
      <c r="C1097" s="111">
        <f t="shared" si="111"/>
        <v>1870998.81</v>
      </c>
      <c r="D1097" s="29">
        <v>38626.410000000003</v>
      </c>
      <c r="E1097" s="30"/>
      <c r="F1097" s="34">
        <v>1832372.4</v>
      </c>
      <c r="G1097" s="34"/>
      <c r="H1097" s="34"/>
      <c r="I1097" s="34"/>
      <c r="J1097" s="34"/>
      <c r="K1097" s="30"/>
      <c r="L1097" s="31"/>
      <c r="M1097" s="30"/>
      <c r="N1097" s="30"/>
      <c r="O1097" s="35"/>
      <c r="P1097" s="30"/>
      <c r="Q1097" s="30"/>
      <c r="R1097" s="30"/>
      <c r="S1097" s="30"/>
    </row>
    <row r="1098" spans="1:19" ht="25.5" hidden="1" customHeight="1" x14ac:dyDescent="0.25">
      <c r="A1098" s="21">
        <v>325</v>
      </c>
      <c r="B1098" s="28" t="s">
        <v>333</v>
      </c>
      <c r="C1098" s="111">
        <f t="shared" si="111"/>
        <v>4916002.29</v>
      </c>
      <c r="D1098" s="29">
        <f t="shared" si="112"/>
        <v>102998.29</v>
      </c>
      <c r="E1098" s="30"/>
      <c r="F1098" s="34"/>
      <c r="G1098" s="34"/>
      <c r="H1098" s="34"/>
      <c r="I1098" s="34"/>
      <c r="J1098" s="34"/>
      <c r="K1098" s="30"/>
      <c r="L1098" s="31"/>
      <c r="M1098" s="30"/>
      <c r="N1098" s="30" t="s">
        <v>56</v>
      </c>
      <c r="O1098" s="35">
        <v>4813004</v>
      </c>
      <c r="P1098" s="30"/>
      <c r="Q1098" s="30"/>
      <c r="R1098" s="30"/>
      <c r="S1098" s="30"/>
    </row>
    <row r="1099" spans="1:19" ht="21.75" hidden="1" customHeight="1" x14ac:dyDescent="0.25">
      <c r="A1099" s="21">
        <v>326</v>
      </c>
      <c r="B1099" s="28" t="s">
        <v>334</v>
      </c>
      <c r="C1099" s="111">
        <f t="shared" si="111"/>
        <v>7729116.0199999996</v>
      </c>
      <c r="D1099" s="29">
        <f t="shared" si="112"/>
        <v>161937.62</v>
      </c>
      <c r="E1099" s="30"/>
      <c r="F1099" s="34">
        <v>1487995.2</v>
      </c>
      <c r="G1099" s="34">
        <v>2616366</v>
      </c>
      <c r="H1099" s="34"/>
      <c r="I1099" s="34"/>
      <c r="J1099" s="34">
        <v>1582237.2</v>
      </c>
      <c r="K1099" s="30"/>
      <c r="L1099" s="31"/>
      <c r="M1099" s="30"/>
      <c r="N1099" s="30"/>
      <c r="O1099" s="35"/>
      <c r="P1099" s="30">
        <v>1880580</v>
      </c>
      <c r="Q1099" s="30"/>
      <c r="R1099" s="30"/>
      <c r="S1099" s="30"/>
    </row>
    <row r="1100" spans="1:19" ht="22.5" hidden="1" customHeight="1" x14ac:dyDescent="0.25">
      <c r="A1100" s="21">
        <v>327</v>
      </c>
      <c r="B1100" s="28" t="s">
        <v>335</v>
      </c>
      <c r="C1100" s="111">
        <f t="shared" si="111"/>
        <v>8651397.5099999998</v>
      </c>
      <c r="D1100" s="29">
        <f t="shared" si="112"/>
        <v>181260.92</v>
      </c>
      <c r="E1100" s="30"/>
      <c r="F1100" s="34">
        <v>1486297.37</v>
      </c>
      <c r="G1100" s="34">
        <v>3024194.92</v>
      </c>
      <c r="H1100" s="34">
        <v>1994894.14</v>
      </c>
      <c r="I1100" s="34">
        <v>507697.78</v>
      </c>
      <c r="J1100" s="34">
        <v>1457052.38</v>
      </c>
      <c r="K1100" s="30"/>
      <c r="L1100" s="31"/>
      <c r="M1100" s="30"/>
      <c r="N1100" s="30"/>
      <c r="O1100" s="35"/>
      <c r="P1100" s="30"/>
      <c r="Q1100" s="30"/>
      <c r="R1100" s="30"/>
      <c r="S1100" s="30"/>
    </row>
    <row r="1101" spans="1:19" ht="22.5" hidden="1" customHeight="1" x14ac:dyDescent="0.25">
      <c r="A1101" s="21">
        <v>328</v>
      </c>
      <c r="B1101" s="28" t="s">
        <v>336</v>
      </c>
      <c r="C1101" s="111">
        <f t="shared" si="111"/>
        <v>6367568.0199999996</v>
      </c>
      <c r="D1101" s="29">
        <f t="shared" si="112"/>
        <v>133410.96</v>
      </c>
      <c r="E1101" s="30"/>
      <c r="F1101" s="34">
        <v>1498507.1580000001</v>
      </c>
      <c r="G1101" s="34">
        <v>4735649.9000000004</v>
      </c>
      <c r="H1101" s="34"/>
      <c r="I1101" s="34"/>
      <c r="J1101" s="34"/>
      <c r="K1101" s="30"/>
      <c r="L1101" s="31"/>
      <c r="M1101" s="30"/>
      <c r="N1101" s="30"/>
      <c r="O1101" s="30"/>
      <c r="P1101" s="30"/>
      <c r="Q1101" s="35"/>
      <c r="R1101" s="30"/>
      <c r="S1101" s="30"/>
    </row>
    <row r="1102" spans="1:19" ht="22.5" hidden="1" customHeight="1" x14ac:dyDescent="0.25">
      <c r="A1102" s="21">
        <v>329</v>
      </c>
      <c r="B1102" s="28" t="s">
        <v>337</v>
      </c>
      <c r="C1102" s="111">
        <f t="shared" si="111"/>
        <v>15634926.439999999</v>
      </c>
      <c r="D1102" s="29">
        <f t="shared" si="112"/>
        <v>327577.27</v>
      </c>
      <c r="E1102" s="30"/>
      <c r="F1102" s="34"/>
      <c r="G1102" s="34"/>
      <c r="H1102" s="34"/>
      <c r="I1102" s="34"/>
      <c r="J1102" s="34">
        <v>4787861.8600000003</v>
      </c>
      <c r="K1102" s="30"/>
      <c r="L1102" s="31">
        <v>6</v>
      </c>
      <c r="M1102" s="30">
        <v>10519487.310000001</v>
      </c>
      <c r="N1102" s="30"/>
      <c r="O1102" s="35"/>
      <c r="P1102" s="30"/>
      <c r="Q1102" s="30"/>
      <c r="R1102" s="30"/>
      <c r="S1102" s="30"/>
    </row>
    <row r="1103" spans="1:19" hidden="1" x14ac:dyDescent="0.25">
      <c r="A1103" s="168" t="s">
        <v>1211</v>
      </c>
      <c r="B1103" s="168"/>
      <c r="C1103" s="66">
        <f t="shared" si="111"/>
        <v>90554479.140000001</v>
      </c>
      <c r="D1103" s="36">
        <f>ROUND(SUM(D1091:D1102),2)</f>
        <v>1890559.98</v>
      </c>
      <c r="E1103" s="36">
        <f t="shared" ref="E1103:S1103" si="113">ROUND(SUM(E1091:E1102),2)</f>
        <v>197242.22</v>
      </c>
      <c r="F1103" s="36">
        <f t="shared" si="113"/>
        <v>7770008.5300000003</v>
      </c>
      <c r="G1103" s="36">
        <f t="shared" si="113"/>
        <v>20977786.02</v>
      </c>
      <c r="H1103" s="36">
        <f t="shared" si="113"/>
        <v>1994894.14</v>
      </c>
      <c r="I1103" s="36">
        <f t="shared" si="113"/>
        <v>507697.78</v>
      </c>
      <c r="J1103" s="36">
        <f t="shared" si="113"/>
        <v>11010895.439999999</v>
      </c>
      <c r="K1103" s="36">
        <f t="shared" si="113"/>
        <v>0</v>
      </c>
      <c r="L1103" s="36">
        <f t="shared" si="113"/>
        <v>14</v>
      </c>
      <c r="M1103" s="36">
        <f t="shared" si="113"/>
        <v>31682837.030000001</v>
      </c>
      <c r="N1103" s="36">
        <f t="shared" si="113"/>
        <v>0</v>
      </c>
      <c r="O1103" s="36">
        <f t="shared" si="113"/>
        <v>10762642.4</v>
      </c>
      <c r="P1103" s="36">
        <f t="shared" si="113"/>
        <v>3759915.6</v>
      </c>
      <c r="Q1103" s="36">
        <f t="shared" si="113"/>
        <v>0</v>
      </c>
      <c r="R1103" s="36">
        <f t="shared" si="113"/>
        <v>0</v>
      </c>
      <c r="S1103" s="36">
        <f t="shared" si="113"/>
        <v>0</v>
      </c>
    </row>
    <row r="1104" spans="1:19" ht="15.75" hidden="1" x14ac:dyDescent="0.25">
      <c r="A1104" s="169" t="s">
        <v>338</v>
      </c>
      <c r="B1104" s="166"/>
      <c r="C1104" s="167"/>
      <c r="D1104" s="48"/>
      <c r="E1104" s="30"/>
      <c r="F1104" s="30"/>
      <c r="G1104" s="30"/>
      <c r="H1104" s="30"/>
      <c r="I1104" s="30"/>
      <c r="J1104" s="30"/>
      <c r="K1104" s="30"/>
      <c r="L1104" s="61"/>
      <c r="M1104" s="35"/>
      <c r="N1104" s="66"/>
      <c r="O1104" s="35"/>
      <c r="P1104" s="35"/>
      <c r="Q1104" s="35"/>
      <c r="R1104" s="35"/>
      <c r="S1104" s="35"/>
    </row>
    <row r="1105" spans="1:19" hidden="1" x14ac:dyDescent="0.25">
      <c r="A1105" s="21">
        <v>330</v>
      </c>
      <c r="B1105" s="42" t="s">
        <v>339</v>
      </c>
      <c r="C1105" s="111">
        <f t="shared" ref="C1105:C1142" si="114">ROUND(SUM(D1105+E1105+F1105+G1105+H1105+I1105+J1105+K1105+M1105+O1105+P1105+Q1105+R1105+S1105),2)</f>
        <v>10492796.689999999</v>
      </c>
      <c r="D1105" s="29">
        <f t="shared" ref="D1105:D1111" si="115">ROUND((F1105+G1105+H1105+I1105+J1105+K1105+M1105+O1105+P1105+Q1105+R1105+S1105)*0.0214,2)</f>
        <v>219841.25</v>
      </c>
      <c r="E1105" s="30"/>
      <c r="F1105" s="30"/>
      <c r="G1105" s="30"/>
      <c r="H1105" s="30"/>
      <c r="I1105" s="30"/>
      <c r="J1105" s="30">
        <v>10272955.439999999</v>
      </c>
      <c r="K1105" s="30"/>
      <c r="L1105" s="31"/>
      <c r="M1105" s="30"/>
      <c r="N1105" s="30"/>
      <c r="O1105" s="32"/>
      <c r="P1105" s="30"/>
      <c r="Q1105" s="30"/>
      <c r="R1105" s="30"/>
      <c r="S1105" s="30"/>
    </row>
    <row r="1106" spans="1:19" hidden="1" x14ac:dyDescent="0.25">
      <c r="A1106" s="21">
        <v>331</v>
      </c>
      <c r="B1106" s="33" t="s">
        <v>340</v>
      </c>
      <c r="C1106" s="111">
        <f t="shared" si="114"/>
        <v>5438200.5800000001</v>
      </c>
      <c r="D1106" s="29">
        <f t="shared" si="115"/>
        <v>113939.19</v>
      </c>
      <c r="E1106" s="30"/>
      <c r="F1106" s="30"/>
      <c r="G1106" s="30"/>
      <c r="H1106" s="30"/>
      <c r="I1106" s="30"/>
      <c r="J1106" s="30">
        <v>5324261.3899999997</v>
      </c>
      <c r="K1106" s="30"/>
      <c r="L1106" s="31"/>
      <c r="M1106" s="30"/>
      <c r="N1106" s="30"/>
      <c r="O1106" s="32"/>
      <c r="P1106" s="30"/>
      <c r="Q1106" s="30"/>
      <c r="R1106" s="30"/>
      <c r="S1106" s="30"/>
    </row>
    <row r="1107" spans="1:19" hidden="1" x14ac:dyDescent="0.25">
      <c r="A1107" s="21">
        <v>332</v>
      </c>
      <c r="B1107" s="33" t="s">
        <v>341</v>
      </c>
      <c r="C1107" s="111">
        <f t="shared" si="114"/>
        <v>4068929.45</v>
      </c>
      <c r="D1107" s="29">
        <f t="shared" si="115"/>
        <v>85250.72</v>
      </c>
      <c r="E1107" s="30"/>
      <c r="F1107" s="30"/>
      <c r="G1107" s="30"/>
      <c r="H1107" s="30"/>
      <c r="I1107" s="30"/>
      <c r="J1107" s="30">
        <v>3983678.73</v>
      </c>
      <c r="K1107" s="30"/>
      <c r="L1107" s="31"/>
      <c r="M1107" s="30"/>
      <c r="N1107" s="30"/>
      <c r="O1107" s="32"/>
      <c r="P1107" s="30"/>
      <c r="Q1107" s="30"/>
      <c r="R1107" s="30"/>
      <c r="S1107" s="30"/>
    </row>
    <row r="1108" spans="1:19" hidden="1" x14ac:dyDescent="0.25">
      <c r="A1108" s="21">
        <v>333</v>
      </c>
      <c r="B1108" s="33" t="s">
        <v>342</v>
      </c>
      <c r="C1108" s="111">
        <f t="shared" si="114"/>
        <v>2384545.6800000002</v>
      </c>
      <c r="D1108" s="29">
        <f t="shared" si="115"/>
        <v>49960.13</v>
      </c>
      <c r="E1108" s="30"/>
      <c r="F1108" s="30"/>
      <c r="G1108" s="30"/>
      <c r="H1108" s="30"/>
      <c r="I1108" s="30"/>
      <c r="J1108" s="30">
        <v>2334585.5499999998</v>
      </c>
      <c r="K1108" s="30"/>
      <c r="L1108" s="31"/>
      <c r="M1108" s="30"/>
      <c r="N1108" s="30"/>
      <c r="O1108" s="32"/>
      <c r="P1108" s="30"/>
      <c r="Q1108" s="30"/>
      <c r="R1108" s="30"/>
      <c r="S1108" s="30"/>
    </row>
    <row r="1109" spans="1:19" hidden="1" x14ac:dyDescent="0.25">
      <c r="A1109" s="21">
        <v>334</v>
      </c>
      <c r="B1109" s="33" t="s">
        <v>343</v>
      </c>
      <c r="C1109" s="111">
        <f t="shared" si="114"/>
        <v>4097783.55</v>
      </c>
      <c r="D1109" s="29">
        <f t="shared" si="115"/>
        <v>85855.27</v>
      </c>
      <c r="E1109" s="30"/>
      <c r="F1109" s="30"/>
      <c r="G1109" s="30"/>
      <c r="H1109" s="30"/>
      <c r="I1109" s="30"/>
      <c r="J1109" s="30">
        <v>4011928.28</v>
      </c>
      <c r="K1109" s="30"/>
      <c r="L1109" s="31"/>
      <c r="M1109" s="30"/>
      <c r="N1109" s="30"/>
      <c r="O1109" s="32"/>
      <c r="P1109" s="30"/>
      <c r="Q1109" s="30"/>
      <c r="R1109" s="30"/>
      <c r="S1109" s="30"/>
    </row>
    <row r="1110" spans="1:19" hidden="1" x14ac:dyDescent="0.25">
      <c r="A1110" s="21">
        <v>335</v>
      </c>
      <c r="B1110" s="33" t="s">
        <v>344</v>
      </c>
      <c r="C1110" s="111">
        <f t="shared" si="114"/>
        <v>4079189.61</v>
      </c>
      <c r="D1110" s="29">
        <f t="shared" si="115"/>
        <v>85465.69</v>
      </c>
      <c r="E1110" s="30"/>
      <c r="F1110" s="30"/>
      <c r="G1110" s="30"/>
      <c r="H1110" s="30"/>
      <c r="I1110" s="30"/>
      <c r="J1110" s="30">
        <v>3993723.92</v>
      </c>
      <c r="K1110" s="30"/>
      <c r="L1110" s="31"/>
      <c r="M1110" s="30"/>
      <c r="N1110" s="30"/>
      <c r="O1110" s="32"/>
      <c r="P1110" s="30"/>
      <c r="Q1110" s="30"/>
      <c r="R1110" s="30"/>
      <c r="S1110" s="30"/>
    </row>
    <row r="1111" spans="1:19" hidden="1" x14ac:dyDescent="0.25">
      <c r="A1111" s="21">
        <v>336</v>
      </c>
      <c r="B1111" s="42" t="s">
        <v>345</v>
      </c>
      <c r="C1111" s="111">
        <f t="shared" si="114"/>
        <v>4119664.92</v>
      </c>
      <c r="D1111" s="29">
        <f t="shared" si="115"/>
        <v>86313.72</v>
      </c>
      <c r="E1111" s="25"/>
      <c r="F1111" s="25"/>
      <c r="G1111" s="25"/>
      <c r="H1111" s="25"/>
      <c r="I1111" s="25"/>
      <c r="J1111" s="25">
        <v>4033351.2</v>
      </c>
      <c r="K1111" s="25"/>
      <c r="L1111" s="26"/>
      <c r="M1111" s="25"/>
      <c r="N1111" s="25"/>
      <c r="O1111" s="27"/>
      <c r="P1111" s="25"/>
      <c r="Q1111" s="25"/>
      <c r="R1111" s="25"/>
      <c r="S1111" s="25"/>
    </row>
    <row r="1112" spans="1:19" hidden="1" x14ac:dyDescent="0.25">
      <c r="A1112" s="21">
        <v>337</v>
      </c>
      <c r="B1112" s="28" t="s">
        <v>139</v>
      </c>
      <c r="C1112" s="111">
        <f t="shared" si="114"/>
        <v>1319502.82</v>
      </c>
      <c r="D1112" s="29">
        <f>ROUND((F1112+G1112+H1112+I1112+J1112+K1112+M1112+O1112+Q1112+S1112)*0.0214,2)</f>
        <v>27645.74</v>
      </c>
      <c r="E1112" s="30"/>
      <c r="F1112" s="30"/>
      <c r="G1112" s="30">
        <v>847328.88</v>
      </c>
      <c r="H1112" s="30"/>
      <c r="I1112" s="30"/>
      <c r="J1112" s="30">
        <v>444528.2</v>
      </c>
      <c r="K1112" s="30"/>
      <c r="L1112" s="31"/>
      <c r="M1112" s="30"/>
      <c r="N1112" s="30"/>
      <c r="O1112" s="32"/>
      <c r="P1112" s="30"/>
      <c r="Q1112" s="30"/>
      <c r="R1112" s="30"/>
      <c r="S1112" s="30"/>
    </row>
    <row r="1113" spans="1:19" hidden="1" x14ac:dyDescent="0.25">
      <c r="A1113" s="21">
        <v>338</v>
      </c>
      <c r="B1113" s="33" t="s">
        <v>346</v>
      </c>
      <c r="C1113" s="111">
        <f t="shared" si="114"/>
        <v>5701893.5199999996</v>
      </c>
      <c r="D1113" s="29">
        <f>ROUND((F1113+G1113+H1113+I1113+J1113+K1113+M1113+O1113+P1113+Q1113+R1113+S1113)*0.0214,2)</f>
        <v>119463.99</v>
      </c>
      <c r="E1113" s="30"/>
      <c r="F1113" s="30"/>
      <c r="G1113" s="30">
        <v>5582429.5300000003</v>
      </c>
      <c r="H1113" s="30"/>
      <c r="I1113" s="30"/>
      <c r="J1113" s="30"/>
      <c r="K1113" s="30"/>
      <c r="L1113" s="31"/>
      <c r="M1113" s="30"/>
      <c r="N1113" s="30"/>
      <c r="O1113" s="32"/>
      <c r="P1113" s="30"/>
      <c r="Q1113" s="30"/>
      <c r="R1113" s="30"/>
      <c r="S1113" s="30"/>
    </row>
    <row r="1114" spans="1:19" ht="18.75" hidden="1" x14ac:dyDescent="0.25">
      <c r="A1114" s="21">
        <v>339</v>
      </c>
      <c r="B1114" s="28" t="s">
        <v>910</v>
      </c>
      <c r="C1114" s="111">
        <f t="shared" si="114"/>
        <v>374018.03</v>
      </c>
      <c r="D1114" s="71"/>
      <c r="E1114" s="16">
        <v>374018.03</v>
      </c>
      <c r="F1114" s="71"/>
      <c r="G1114" s="71"/>
      <c r="H1114" s="71"/>
      <c r="I1114" s="71"/>
      <c r="J1114" s="71"/>
      <c r="K1114" s="71"/>
      <c r="L1114" s="71"/>
      <c r="M1114" s="71"/>
      <c r="N1114" s="71"/>
      <c r="O1114" s="72"/>
      <c r="P1114" s="71"/>
      <c r="Q1114" s="71"/>
      <c r="R1114" s="30"/>
      <c r="S1114" s="30"/>
    </row>
    <row r="1115" spans="1:19" hidden="1" x14ac:dyDescent="0.25">
      <c r="A1115" s="21">
        <v>340</v>
      </c>
      <c r="B1115" s="33" t="s">
        <v>347</v>
      </c>
      <c r="C1115" s="111">
        <f t="shared" si="114"/>
        <v>2017896.58</v>
      </c>
      <c r="D1115" s="29">
        <f t="shared" ref="D1115:D1127" si="116">ROUND((F1115+G1115+H1115+I1115+J1115+K1115+M1115+O1115+P1115+Q1115+R1115+S1115)*0.0214,2)</f>
        <v>42278.23</v>
      </c>
      <c r="E1115" s="30"/>
      <c r="F1115" s="30"/>
      <c r="G1115" s="30"/>
      <c r="H1115" s="30"/>
      <c r="I1115" s="30"/>
      <c r="J1115" s="30">
        <v>1975618.35</v>
      </c>
      <c r="K1115" s="30"/>
      <c r="L1115" s="31"/>
      <c r="M1115" s="30"/>
      <c r="N1115" s="30"/>
      <c r="O1115" s="32"/>
      <c r="P1115" s="30"/>
      <c r="Q1115" s="30"/>
      <c r="R1115" s="30"/>
      <c r="S1115" s="30"/>
    </row>
    <row r="1116" spans="1:19" hidden="1" x14ac:dyDescent="0.25">
      <c r="A1116" s="21">
        <v>341</v>
      </c>
      <c r="B1116" s="33" t="s">
        <v>348</v>
      </c>
      <c r="C1116" s="111">
        <f t="shared" si="114"/>
        <v>2025251.58</v>
      </c>
      <c r="D1116" s="29">
        <f t="shared" si="116"/>
        <v>42432.33</v>
      </c>
      <c r="E1116" s="30"/>
      <c r="F1116" s="30"/>
      <c r="G1116" s="30"/>
      <c r="H1116" s="30"/>
      <c r="I1116" s="30"/>
      <c r="J1116" s="30">
        <v>1982819.25</v>
      </c>
      <c r="K1116" s="30"/>
      <c r="L1116" s="31"/>
      <c r="M1116" s="30"/>
      <c r="N1116" s="30"/>
      <c r="O1116" s="32"/>
      <c r="P1116" s="30"/>
      <c r="Q1116" s="30"/>
      <c r="R1116" s="30"/>
      <c r="S1116" s="30"/>
    </row>
    <row r="1117" spans="1:19" hidden="1" x14ac:dyDescent="0.25">
      <c r="A1117" s="21">
        <v>342</v>
      </c>
      <c r="B1117" s="33" t="s">
        <v>349</v>
      </c>
      <c r="C1117" s="111">
        <f t="shared" si="114"/>
        <v>2020470.84</v>
      </c>
      <c r="D1117" s="29">
        <f t="shared" si="116"/>
        <v>42332.17</v>
      </c>
      <c r="E1117" s="30"/>
      <c r="F1117" s="30"/>
      <c r="G1117" s="30"/>
      <c r="H1117" s="30"/>
      <c r="I1117" s="30"/>
      <c r="J1117" s="30">
        <v>1978138.67</v>
      </c>
      <c r="K1117" s="30"/>
      <c r="L1117" s="31"/>
      <c r="M1117" s="30"/>
      <c r="N1117" s="30"/>
      <c r="O1117" s="32"/>
      <c r="P1117" s="30"/>
      <c r="Q1117" s="30"/>
      <c r="R1117" s="30"/>
      <c r="S1117" s="30"/>
    </row>
    <row r="1118" spans="1:19" hidden="1" x14ac:dyDescent="0.25">
      <c r="A1118" s="21">
        <v>343</v>
      </c>
      <c r="B1118" s="33" t="s">
        <v>350</v>
      </c>
      <c r="C1118" s="111">
        <f t="shared" si="114"/>
        <v>7215701.6299999999</v>
      </c>
      <c r="D1118" s="29">
        <f t="shared" si="116"/>
        <v>151180.75</v>
      </c>
      <c r="E1118" s="30"/>
      <c r="F1118" s="30"/>
      <c r="G1118" s="30"/>
      <c r="H1118" s="30"/>
      <c r="I1118" s="30"/>
      <c r="J1118" s="30">
        <v>1645251.35</v>
      </c>
      <c r="K1118" s="30"/>
      <c r="L1118" s="31"/>
      <c r="M1118" s="30"/>
      <c r="N1118" s="30"/>
      <c r="O1118" s="32"/>
      <c r="P1118" s="30"/>
      <c r="Q1118" s="30">
        <v>5419269.5300000003</v>
      </c>
      <c r="R1118" s="30"/>
      <c r="S1118" s="30"/>
    </row>
    <row r="1119" spans="1:19" hidden="1" x14ac:dyDescent="0.25">
      <c r="A1119" s="21">
        <v>344</v>
      </c>
      <c r="B1119" s="33" t="s">
        <v>351</v>
      </c>
      <c r="C1119" s="111">
        <f t="shared" si="114"/>
        <v>1662807.73</v>
      </c>
      <c r="D1119" s="29">
        <f t="shared" si="116"/>
        <v>34838.54</v>
      </c>
      <c r="E1119" s="30"/>
      <c r="F1119" s="30"/>
      <c r="G1119" s="30"/>
      <c r="H1119" s="30"/>
      <c r="I1119" s="30"/>
      <c r="J1119" s="30">
        <v>1627969.19</v>
      </c>
      <c r="K1119" s="30"/>
      <c r="L1119" s="31"/>
      <c r="M1119" s="30"/>
      <c r="N1119" s="30"/>
      <c r="O1119" s="32"/>
      <c r="P1119" s="30"/>
      <c r="Q1119" s="30"/>
      <c r="R1119" s="30"/>
      <c r="S1119" s="30"/>
    </row>
    <row r="1120" spans="1:19" hidden="1" x14ac:dyDescent="0.25">
      <c r="A1120" s="21">
        <v>345</v>
      </c>
      <c r="B1120" s="33" t="s">
        <v>352</v>
      </c>
      <c r="C1120" s="111">
        <f t="shared" si="114"/>
        <v>9264710.5299999993</v>
      </c>
      <c r="D1120" s="29">
        <f t="shared" si="116"/>
        <v>194110.83</v>
      </c>
      <c r="E1120" s="30"/>
      <c r="F1120" s="30"/>
      <c r="G1120" s="30"/>
      <c r="H1120" s="30"/>
      <c r="I1120" s="30"/>
      <c r="J1120" s="30">
        <v>1609041.11</v>
      </c>
      <c r="K1120" s="30"/>
      <c r="L1120" s="31"/>
      <c r="M1120" s="30"/>
      <c r="N1120" s="30"/>
      <c r="O1120" s="32"/>
      <c r="P1120" s="30">
        <v>2161561.4500000002</v>
      </c>
      <c r="Q1120" s="30">
        <v>5299997.1399999997</v>
      </c>
      <c r="R1120" s="30"/>
      <c r="S1120" s="30"/>
    </row>
    <row r="1121" spans="1:19" hidden="1" x14ac:dyDescent="0.25">
      <c r="A1121" s="21">
        <v>346</v>
      </c>
      <c r="B1121" s="33" t="s">
        <v>353</v>
      </c>
      <c r="C1121" s="111">
        <f t="shared" si="114"/>
        <v>4798034.67</v>
      </c>
      <c r="D1121" s="29">
        <f t="shared" si="116"/>
        <v>100526.67</v>
      </c>
      <c r="E1121" s="30"/>
      <c r="F1121" s="30">
        <v>2025588.37</v>
      </c>
      <c r="G1121" s="30"/>
      <c r="H1121" s="30"/>
      <c r="I1121" s="30"/>
      <c r="J1121" s="30">
        <v>2671919.63</v>
      </c>
      <c r="K1121" s="30"/>
      <c r="L1121" s="31"/>
      <c r="M1121" s="30"/>
      <c r="N1121" s="30"/>
      <c r="O1121" s="32"/>
      <c r="P1121" s="30"/>
      <c r="Q1121" s="30"/>
      <c r="R1121" s="30"/>
      <c r="S1121" s="30"/>
    </row>
    <row r="1122" spans="1:19" hidden="1" x14ac:dyDescent="0.25">
      <c r="A1122" s="21">
        <v>347</v>
      </c>
      <c r="B1122" s="33" t="s">
        <v>354</v>
      </c>
      <c r="C1122" s="111">
        <f t="shared" si="114"/>
        <v>6414124.7599999998</v>
      </c>
      <c r="D1122" s="29">
        <f t="shared" si="116"/>
        <v>134386.4</v>
      </c>
      <c r="E1122" s="30"/>
      <c r="F1122" s="30"/>
      <c r="G1122" s="30">
        <v>4613501.53</v>
      </c>
      <c r="H1122" s="30"/>
      <c r="I1122" s="30"/>
      <c r="J1122" s="30">
        <v>1666236.83</v>
      </c>
      <c r="K1122" s="30"/>
      <c r="L1122" s="31"/>
      <c r="M1122" s="30"/>
      <c r="N1122" s="30"/>
      <c r="O1122" s="32"/>
      <c r="P1122" s="30"/>
      <c r="Q1122" s="30"/>
      <c r="R1122" s="30"/>
      <c r="S1122" s="30"/>
    </row>
    <row r="1123" spans="1:19" hidden="1" x14ac:dyDescent="0.25">
      <c r="A1123" s="21">
        <v>348</v>
      </c>
      <c r="B1123" s="33" t="s">
        <v>355</v>
      </c>
      <c r="C1123" s="111">
        <f t="shared" si="114"/>
        <v>5644088.2199999997</v>
      </c>
      <c r="D1123" s="29">
        <f t="shared" si="116"/>
        <v>118252.88</v>
      </c>
      <c r="E1123" s="30"/>
      <c r="F1123" s="30"/>
      <c r="G1123" s="30"/>
      <c r="H1123" s="30"/>
      <c r="I1123" s="30"/>
      <c r="J1123" s="30"/>
      <c r="K1123" s="30"/>
      <c r="L1123" s="31"/>
      <c r="M1123" s="30"/>
      <c r="N1123" s="30"/>
      <c r="O1123" s="32"/>
      <c r="P1123" s="30"/>
      <c r="Q1123" s="30">
        <v>5525835.3399999999</v>
      </c>
      <c r="R1123" s="30"/>
      <c r="S1123" s="30"/>
    </row>
    <row r="1124" spans="1:19" hidden="1" x14ac:dyDescent="0.25">
      <c r="A1124" s="21">
        <v>349</v>
      </c>
      <c r="B1124" s="33" t="s">
        <v>356</v>
      </c>
      <c r="C1124" s="111">
        <f>ROUND(SUM(D1124+E1124+F1124+G1124+H1124+I1124+J1124+K1124+M1124+O1124+P1124+Q1124+R1124+S1124),2)</f>
        <v>31281425.239999998</v>
      </c>
      <c r="D1124" s="29">
        <f t="shared" si="116"/>
        <v>631310.26</v>
      </c>
      <c r="E1124" s="30">
        <v>1149635.6299999999</v>
      </c>
      <c r="F1124" s="30"/>
      <c r="G1124" s="30">
        <v>11118021.75</v>
      </c>
      <c r="H1124" s="30"/>
      <c r="I1124" s="30"/>
      <c r="J1124" s="30">
        <v>4615675.3099999996</v>
      </c>
      <c r="K1124" s="30"/>
      <c r="L1124" s="31"/>
      <c r="M1124" s="30"/>
      <c r="N1124" s="30"/>
      <c r="O1124" s="32"/>
      <c r="P1124" s="30">
        <v>5162475.8099999996</v>
      </c>
      <c r="Q1124" s="30">
        <v>8604306.4800000004</v>
      </c>
      <c r="R1124" s="30"/>
      <c r="S1124" s="30"/>
    </row>
    <row r="1125" spans="1:19" hidden="1" x14ac:dyDescent="0.25">
      <c r="A1125" s="21">
        <v>350</v>
      </c>
      <c r="B1125" s="33" t="s">
        <v>357</v>
      </c>
      <c r="C1125" s="111">
        <f t="shared" si="114"/>
        <v>15586158.939999999</v>
      </c>
      <c r="D1125" s="29">
        <f t="shared" si="116"/>
        <v>326555.51</v>
      </c>
      <c r="E1125" s="30"/>
      <c r="F1125" s="30"/>
      <c r="G1125" s="30">
        <v>5640723.0899999999</v>
      </c>
      <c r="H1125" s="30"/>
      <c r="I1125" s="30"/>
      <c r="J1125" s="30">
        <v>1170880.3400000001</v>
      </c>
      <c r="K1125" s="30"/>
      <c r="L1125" s="31"/>
      <c r="M1125" s="30"/>
      <c r="N1125" s="30"/>
      <c r="O1125" s="32"/>
      <c r="P1125" s="30"/>
      <c r="Q1125" s="30"/>
      <c r="R1125" s="30">
        <v>8448000</v>
      </c>
      <c r="S1125" s="30"/>
    </row>
    <row r="1126" spans="1:19" hidden="1" x14ac:dyDescent="0.25">
      <c r="A1126" s="21">
        <v>351</v>
      </c>
      <c r="B1126" s="33" t="s">
        <v>360</v>
      </c>
      <c r="C1126" s="111">
        <f t="shared" si="114"/>
        <v>4082183.91</v>
      </c>
      <c r="D1126" s="29">
        <f t="shared" si="116"/>
        <v>85528.43</v>
      </c>
      <c r="E1126" s="30"/>
      <c r="F1126" s="30"/>
      <c r="G1126" s="30"/>
      <c r="H1126" s="30"/>
      <c r="I1126" s="30"/>
      <c r="J1126" s="30">
        <v>3996655.48</v>
      </c>
      <c r="K1126" s="30"/>
      <c r="L1126" s="31"/>
      <c r="M1126" s="30"/>
      <c r="N1126" s="30"/>
      <c r="O1126" s="32"/>
      <c r="P1126" s="30"/>
      <c r="Q1126" s="30"/>
      <c r="R1126" s="30"/>
      <c r="S1126" s="30"/>
    </row>
    <row r="1127" spans="1:19" hidden="1" x14ac:dyDescent="0.25">
      <c r="A1127" s="21">
        <v>352</v>
      </c>
      <c r="B1127" s="33" t="s">
        <v>367</v>
      </c>
      <c r="C1127" s="111">
        <f t="shared" si="114"/>
        <v>2759774.51</v>
      </c>
      <c r="D1127" s="29">
        <f t="shared" si="116"/>
        <v>57821.79</v>
      </c>
      <c r="E1127" s="30"/>
      <c r="F1127" s="30"/>
      <c r="G1127" s="30"/>
      <c r="H1127" s="30"/>
      <c r="I1127" s="30"/>
      <c r="J1127" s="30">
        <v>2701952.72</v>
      </c>
      <c r="K1127" s="30"/>
      <c r="L1127" s="31"/>
      <c r="M1127" s="30"/>
      <c r="N1127" s="30"/>
      <c r="O1127" s="32"/>
      <c r="P1127" s="30"/>
      <c r="Q1127" s="30"/>
      <c r="R1127" s="30"/>
      <c r="S1127" s="30"/>
    </row>
    <row r="1128" spans="1:19" hidden="1" x14ac:dyDescent="0.25">
      <c r="A1128" s="21">
        <v>353</v>
      </c>
      <c r="B1128" s="33" t="s">
        <v>911</v>
      </c>
      <c r="C1128" s="111">
        <f t="shared" si="114"/>
        <v>1368278.15</v>
      </c>
      <c r="D1128" s="29"/>
      <c r="E1128" s="30">
        <v>1368278.15</v>
      </c>
      <c r="F1128" s="30"/>
      <c r="G1128" s="30"/>
      <c r="H1128" s="30"/>
      <c r="I1128" s="30"/>
      <c r="J1128" s="30"/>
      <c r="K1128" s="30"/>
      <c r="L1128" s="31"/>
      <c r="M1128" s="30"/>
      <c r="N1128" s="30"/>
      <c r="O1128" s="32"/>
      <c r="P1128" s="30"/>
      <c r="Q1128" s="30"/>
      <c r="R1128" s="30"/>
      <c r="S1128" s="30"/>
    </row>
    <row r="1129" spans="1:19" hidden="1" x14ac:dyDescent="0.25">
      <c r="A1129" s="21">
        <v>354</v>
      </c>
      <c r="B1129" s="33" t="s">
        <v>423</v>
      </c>
      <c r="C1129" s="111">
        <f t="shared" si="114"/>
        <v>103837.99</v>
      </c>
      <c r="D1129" s="29"/>
      <c r="E1129" s="30">
        <v>103837.99</v>
      </c>
      <c r="F1129" s="30"/>
      <c r="G1129" s="30"/>
      <c r="H1129" s="30"/>
      <c r="I1129" s="30"/>
      <c r="J1129" s="30"/>
      <c r="K1129" s="30"/>
      <c r="L1129" s="31"/>
      <c r="M1129" s="30"/>
      <c r="N1129" s="30"/>
      <c r="O1129" s="32"/>
      <c r="P1129" s="30"/>
      <c r="Q1129" s="30"/>
      <c r="R1129" s="30"/>
      <c r="S1129" s="30"/>
    </row>
    <row r="1130" spans="1:19" hidden="1" x14ac:dyDescent="0.25">
      <c r="A1130" s="21">
        <v>355</v>
      </c>
      <c r="B1130" s="33" t="s">
        <v>912</v>
      </c>
      <c r="C1130" s="111">
        <f t="shared" si="114"/>
        <v>137911.17000000001</v>
      </c>
      <c r="D1130" s="29"/>
      <c r="E1130" s="30">
        <v>137911.17000000001</v>
      </c>
      <c r="F1130" s="30"/>
      <c r="G1130" s="30"/>
      <c r="H1130" s="30"/>
      <c r="I1130" s="30"/>
      <c r="J1130" s="30"/>
      <c r="K1130" s="30"/>
      <c r="L1130" s="31"/>
      <c r="M1130" s="30"/>
      <c r="N1130" s="30"/>
      <c r="O1130" s="32"/>
      <c r="P1130" s="30"/>
      <c r="Q1130" s="30"/>
      <c r="R1130" s="30"/>
      <c r="S1130" s="30"/>
    </row>
    <row r="1131" spans="1:19" hidden="1" x14ac:dyDescent="0.25">
      <c r="A1131" s="21">
        <v>356</v>
      </c>
      <c r="B1131" s="33" t="s">
        <v>143</v>
      </c>
      <c r="C1131" s="111">
        <f t="shared" si="114"/>
        <v>1553372.13</v>
      </c>
      <c r="D1131" s="29"/>
      <c r="E1131" s="30">
        <v>1553372.13</v>
      </c>
      <c r="F1131" s="30"/>
      <c r="G1131" s="30"/>
      <c r="H1131" s="30"/>
      <c r="I1131" s="30"/>
      <c r="J1131" s="30"/>
      <c r="K1131" s="30"/>
      <c r="L1131" s="31"/>
      <c r="M1131" s="30"/>
      <c r="N1131" s="30"/>
      <c r="O1131" s="32"/>
      <c r="P1131" s="30"/>
      <c r="Q1131" s="30"/>
      <c r="R1131" s="30"/>
      <c r="S1131" s="30"/>
    </row>
    <row r="1132" spans="1:19" hidden="1" x14ac:dyDescent="0.25">
      <c r="A1132" s="21">
        <v>357</v>
      </c>
      <c r="B1132" s="33" t="s">
        <v>144</v>
      </c>
      <c r="C1132" s="111">
        <f t="shared" si="114"/>
        <v>227080.23</v>
      </c>
      <c r="D1132" s="29"/>
      <c r="E1132" s="30">
        <v>227080.23</v>
      </c>
      <c r="F1132" s="30"/>
      <c r="G1132" s="30"/>
      <c r="H1132" s="30"/>
      <c r="I1132" s="30"/>
      <c r="J1132" s="30"/>
      <c r="K1132" s="30"/>
      <c r="L1132" s="31"/>
      <c r="M1132" s="30"/>
      <c r="N1132" s="30"/>
      <c r="O1132" s="32"/>
      <c r="P1132" s="30"/>
      <c r="Q1132" s="30"/>
      <c r="R1132" s="30"/>
      <c r="S1132" s="30"/>
    </row>
    <row r="1133" spans="1:19" hidden="1" x14ac:dyDescent="0.25">
      <c r="A1133" s="21">
        <v>358</v>
      </c>
      <c r="B1133" s="33" t="s">
        <v>147</v>
      </c>
      <c r="C1133" s="111">
        <f t="shared" si="114"/>
        <v>299700.53000000003</v>
      </c>
      <c r="D1133" s="29"/>
      <c r="E1133" s="30">
        <v>299700.53000000003</v>
      </c>
      <c r="F1133" s="30"/>
      <c r="G1133" s="30"/>
      <c r="H1133" s="30"/>
      <c r="I1133" s="30"/>
      <c r="J1133" s="30"/>
      <c r="K1133" s="30"/>
      <c r="L1133" s="31"/>
      <c r="M1133" s="30"/>
      <c r="N1133" s="30"/>
      <c r="O1133" s="32"/>
      <c r="P1133" s="30"/>
      <c r="Q1133" s="30"/>
      <c r="R1133" s="30"/>
      <c r="S1133" s="30"/>
    </row>
    <row r="1134" spans="1:19" hidden="1" x14ac:dyDescent="0.25">
      <c r="A1134" s="21">
        <v>359</v>
      </c>
      <c r="B1134" s="33" t="s">
        <v>148</v>
      </c>
      <c r="C1134" s="111">
        <f t="shared" si="114"/>
        <v>711479.22</v>
      </c>
      <c r="D1134" s="29"/>
      <c r="E1134" s="30">
        <v>711479.22</v>
      </c>
      <c r="F1134" s="30"/>
      <c r="G1134" s="30"/>
      <c r="H1134" s="30"/>
      <c r="I1134" s="30"/>
      <c r="J1134" s="30"/>
      <c r="K1134" s="30"/>
      <c r="L1134" s="31"/>
      <c r="M1134" s="30"/>
      <c r="N1134" s="30"/>
      <c r="O1134" s="32"/>
      <c r="P1134" s="30"/>
      <c r="Q1134" s="30"/>
      <c r="R1134" s="30"/>
      <c r="S1134" s="30"/>
    </row>
    <row r="1135" spans="1:19" hidden="1" x14ac:dyDescent="0.25">
      <c r="A1135" s="21">
        <v>360</v>
      </c>
      <c r="B1135" s="33" t="s">
        <v>424</v>
      </c>
      <c r="C1135" s="111">
        <f t="shared" si="114"/>
        <v>534512.53</v>
      </c>
      <c r="D1135" s="29"/>
      <c r="E1135" s="30">
        <v>534512.53</v>
      </c>
      <c r="F1135" s="30"/>
      <c r="G1135" s="30"/>
      <c r="H1135" s="30"/>
      <c r="I1135" s="30"/>
      <c r="J1135" s="30"/>
      <c r="K1135" s="30"/>
      <c r="L1135" s="31"/>
      <c r="M1135" s="30"/>
      <c r="N1135" s="30"/>
      <c r="O1135" s="32"/>
      <c r="P1135" s="30"/>
      <c r="Q1135" s="30"/>
      <c r="R1135" s="30"/>
      <c r="S1135" s="30"/>
    </row>
    <row r="1136" spans="1:19" hidden="1" x14ac:dyDescent="0.25">
      <c r="A1136" s="21">
        <v>361</v>
      </c>
      <c r="B1136" s="33" t="s">
        <v>913</v>
      </c>
      <c r="C1136" s="111">
        <f t="shared" si="114"/>
        <v>137682.97</v>
      </c>
      <c r="D1136" s="29"/>
      <c r="E1136" s="30">
        <v>137682.97</v>
      </c>
      <c r="F1136" s="30"/>
      <c r="G1136" s="30"/>
      <c r="H1136" s="30"/>
      <c r="I1136" s="30"/>
      <c r="J1136" s="30"/>
      <c r="K1136" s="30"/>
      <c r="L1136" s="31"/>
      <c r="M1136" s="30"/>
      <c r="N1136" s="30"/>
      <c r="O1136" s="32"/>
      <c r="P1136" s="30"/>
      <c r="Q1136" s="30"/>
      <c r="R1136" s="30"/>
      <c r="S1136" s="30"/>
    </row>
    <row r="1137" spans="1:19" hidden="1" x14ac:dyDescent="0.25">
      <c r="A1137" s="21">
        <v>362</v>
      </c>
      <c r="B1137" s="33" t="s">
        <v>150</v>
      </c>
      <c r="C1137" s="111">
        <f t="shared" si="114"/>
        <v>666512.98</v>
      </c>
      <c r="D1137" s="29"/>
      <c r="E1137" s="30">
        <v>666512.98</v>
      </c>
      <c r="F1137" s="30"/>
      <c r="G1137" s="30"/>
      <c r="H1137" s="30"/>
      <c r="I1137" s="30"/>
      <c r="J1137" s="30"/>
      <c r="K1137" s="30"/>
      <c r="L1137" s="31"/>
      <c r="M1137" s="30"/>
      <c r="N1137" s="30"/>
      <c r="O1137" s="32"/>
      <c r="P1137" s="30"/>
      <c r="Q1137" s="30"/>
      <c r="R1137" s="30"/>
      <c r="S1137" s="30"/>
    </row>
    <row r="1138" spans="1:19" hidden="1" x14ac:dyDescent="0.25">
      <c r="A1138" s="21">
        <v>363</v>
      </c>
      <c r="B1138" s="33" t="s">
        <v>914</v>
      </c>
      <c r="C1138" s="111">
        <f t="shared" si="114"/>
        <v>819127.26</v>
      </c>
      <c r="D1138" s="29"/>
      <c r="E1138" s="30">
        <v>819127.26</v>
      </c>
      <c r="F1138" s="30"/>
      <c r="G1138" s="30"/>
      <c r="H1138" s="30"/>
      <c r="I1138" s="30"/>
      <c r="J1138" s="30"/>
      <c r="K1138" s="30"/>
      <c r="L1138" s="31"/>
      <c r="M1138" s="30"/>
      <c r="N1138" s="30"/>
      <c r="O1138" s="32"/>
      <c r="P1138" s="30"/>
      <c r="Q1138" s="30"/>
      <c r="R1138" s="30"/>
      <c r="S1138" s="30"/>
    </row>
    <row r="1139" spans="1:19" hidden="1" x14ac:dyDescent="0.25">
      <c r="A1139" s="21">
        <v>364</v>
      </c>
      <c r="B1139" s="33" t="s">
        <v>915</v>
      </c>
      <c r="C1139" s="111">
        <f t="shared" si="114"/>
        <v>41235.21</v>
      </c>
      <c r="D1139" s="29"/>
      <c r="E1139" s="30">
        <v>41235.21</v>
      </c>
      <c r="F1139" s="30"/>
      <c r="G1139" s="30"/>
      <c r="H1139" s="30"/>
      <c r="I1139" s="30"/>
      <c r="J1139" s="30"/>
      <c r="K1139" s="30"/>
      <c r="L1139" s="31"/>
      <c r="M1139" s="30"/>
      <c r="N1139" s="30"/>
      <c r="O1139" s="32"/>
      <c r="P1139" s="30"/>
      <c r="Q1139" s="30"/>
      <c r="R1139" s="30"/>
      <c r="S1139" s="30"/>
    </row>
    <row r="1140" spans="1:19" hidden="1" x14ac:dyDescent="0.25">
      <c r="A1140" s="21">
        <v>365</v>
      </c>
      <c r="B1140" s="33" t="s">
        <v>916</v>
      </c>
      <c r="C1140" s="111">
        <f t="shared" si="114"/>
        <v>302028.96999999997</v>
      </c>
      <c r="D1140" s="29"/>
      <c r="E1140" s="30">
        <v>302028.96999999997</v>
      </c>
      <c r="F1140" s="30"/>
      <c r="G1140" s="30"/>
      <c r="H1140" s="30"/>
      <c r="I1140" s="30"/>
      <c r="J1140" s="30"/>
      <c r="K1140" s="30"/>
      <c r="L1140" s="31"/>
      <c r="M1140" s="30"/>
      <c r="N1140" s="30"/>
      <c r="O1140" s="32"/>
      <c r="P1140" s="30"/>
      <c r="Q1140" s="30"/>
      <c r="R1140" s="30"/>
      <c r="S1140" s="30"/>
    </row>
    <row r="1141" spans="1:19" hidden="1" x14ac:dyDescent="0.25">
      <c r="A1141" s="21">
        <v>366</v>
      </c>
      <c r="B1141" s="33" t="s">
        <v>917</v>
      </c>
      <c r="C1141" s="111">
        <f t="shared" si="114"/>
        <v>194992.91</v>
      </c>
      <c r="D1141" s="29"/>
      <c r="E1141" s="30">
        <v>194992.91</v>
      </c>
      <c r="F1141" s="30"/>
      <c r="G1141" s="30"/>
      <c r="H1141" s="30"/>
      <c r="I1141" s="30"/>
      <c r="J1141" s="30"/>
      <c r="K1141" s="30"/>
      <c r="L1141" s="31"/>
      <c r="M1141" s="30"/>
      <c r="N1141" s="30"/>
      <c r="O1141" s="32"/>
      <c r="P1141" s="30"/>
      <c r="Q1141" s="30"/>
      <c r="R1141" s="30"/>
      <c r="S1141" s="30"/>
    </row>
    <row r="1142" spans="1:19" hidden="1" x14ac:dyDescent="0.25">
      <c r="A1142" s="21">
        <v>367</v>
      </c>
      <c r="B1142" s="33" t="s">
        <v>918</v>
      </c>
      <c r="C1142" s="111">
        <f t="shared" si="114"/>
        <v>316387.09999999998</v>
      </c>
      <c r="D1142" s="29"/>
      <c r="E1142" s="30">
        <v>316387.09999999998</v>
      </c>
      <c r="F1142" s="30"/>
      <c r="G1142" s="30"/>
      <c r="H1142" s="30"/>
      <c r="I1142" s="30"/>
      <c r="J1142" s="30"/>
      <c r="K1142" s="30"/>
      <c r="L1142" s="31"/>
      <c r="M1142" s="30"/>
      <c r="N1142" s="30"/>
      <c r="O1142" s="32"/>
      <c r="P1142" s="30"/>
      <c r="Q1142" s="30"/>
      <c r="R1142" s="30"/>
      <c r="S1142" s="30"/>
    </row>
    <row r="1143" spans="1:19" hidden="1" x14ac:dyDescent="0.25">
      <c r="A1143" s="21">
        <v>368</v>
      </c>
      <c r="B1143" s="33" t="s">
        <v>1184</v>
      </c>
      <c r="C1143" s="111">
        <v>1532843.58</v>
      </c>
      <c r="D1143" s="29"/>
      <c r="E1143" s="30"/>
      <c r="F1143" s="30"/>
      <c r="G1143" s="30"/>
      <c r="H1143" s="30">
        <v>766421.79</v>
      </c>
      <c r="I1143" s="30">
        <v>766421.79</v>
      </c>
      <c r="J1143" s="30"/>
      <c r="K1143" s="30"/>
      <c r="L1143" s="31"/>
      <c r="M1143" s="30"/>
      <c r="N1143" s="30"/>
      <c r="O1143" s="32"/>
      <c r="P1143" s="30"/>
      <c r="Q1143" s="30"/>
      <c r="R1143" s="30"/>
      <c r="S1143" s="30"/>
    </row>
    <row r="1144" spans="1:19" hidden="1" x14ac:dyDescent="0.25">
      <c r="A1144" s="157" t="s">
        <v>377</v>
      </c>
      <c r="B1144" s="157"/>
      <c r="C1144" s="66">
        <f t="shared" ref="C1144" si="117">ROUND(SUM(D1144+E1144+F1144+G1144+H1144+I1144+J1144+K1144+M1144+O1144+P1144+Q1144+R1144+S1144),2)</f>
        <v>145796136.91999999</v>
      </c>
      <c r="D1144" s="36">
        <f t="shared" ref="D1144:S1144" si="118">ROUND(SUM(D1105:D1143),2)</f>
        <v>2835290.49</v>
      </c>
      <c r="E1144" s="36">
        <f t="shared" si="118"/>
        <v>8937793.0099999998</v>
      </c>
      <c r="F1144" s="36">
        <f t="shared" si="118"/>
        <v>2025588.37</v>
      </c>
      <c r="G1144" s="36">
        <f t="shared" si="118"/>
        <v>27802004.780000001</v>
      </c>
      <c r="H1144" s="36">
        <f t="shared" si="118"/>
        <v>766421.79</v>
      </c>
      <c r="I1144" s="36">
        <f t="shared" si="118"/>
        <v>766421.79</v>
      </c>
      <c r="J1144" s="36">
        <f t="shared" si="118"/>
        <v>62041170.939999998</v>
      </c>
      <c r="K1144" s="36">
        <f t="shared" si="118"/>
        <v>0</v>
      </c>
      <c r="L1144" s="36">
        <f t="shared" si="118"/>
        <v>0</v>
      </c>
      <c r="M1144" s="36">
        <f t="shared" si="118"/>
        <v>0</v>
      </c>
      <c r="N1144" s="36">
        <f t="shared" si="118"/>
        <v>0</v>
      </c>
      <c r="O1144" s="36">
        <f t="shared" si="118"/>
        <v>0</v>
      </c>
      <c r="P1144" s="36">
        <f t="shared" si="118"/>
        <v>7324037.2599999998</v>
      </c>
      <c r="Q1144" s="36">
        <f t="shared" si="118"/>
        <v>24849408.489999998</v>
      </c>
      <c r="R1144" s="36">
        <f t="shared" si="118"/>
        <v>8448000</v>
      </c>
      <c r="S1144" s="36">
        <f t="shared" si="118"/>
        <v>0</v>
      </c>
    </row>
    <row r="1145" spans="1:19" ht="15.75" hidden="1" x14ac:dyDescent="0.25">
      <c r="A1145" s="188" t="s">
        <v>1207</v>
      </c>
      <c r="B1145" s="189"/>
      <c r="C1145" s="190"/>
      <c r="D1145" s="117"/>
      <c r="E1145" s="30"/>
      <c r="F1145" s="30"/>
      <c r="G1145" s="30"/>
      <c r="H1145" s="30"/>
      <c r="I1145" s="30"/>
      <c r="J1145" s="30"/>
      <c r="K1145" s="30"/>
      <c r="L1145" s="9"/>
      <c r="M1145" s="30"/>
      <c r="N1145" s="35"/>
      <c r="O1145" s="30"/>
      <c r="P1145" s="30"/>
      <c r="Q1145" s="30"/>
      <c r="R1145" s="30"/>
      <c r="S1145" s="35"/>
    </row>
    <row r="1146" spans="1:19" hidden="1" x14ac:dyDescent="0.25">
      <c r="A1146" s="21">
        <v>369</v>
      </c>
      <c r="B1146" s="28" t="s">
        <v>1172</v>
      </c>
      <c r="C1146" s="111">
        <f t="shared" ref="C1146" si="119">ROUND(SUM(D1146+E1146+F1146+G1146+H1146+I1146+J1146+K1146+M1146+O1146+P1146+Q1146+R1146+S1146),2)</f>
        <v>948622.7</v>
      </c>
      <c r="D1146" s="29"/>
      <c r="E1146" s="30">
        <v>948622.7</v>
      </c>
      <c r="F1146" s="34"/>
      <c r="G1146" s="34"/>
      <c r="H1146" s="34"/>
      <c r="I1146" s="34"/>
      <c r="J1146" s="34"/>
      <c r="K1146" s="30"/>
      <c r="L1146" s="31"/>
      <c r="M1146" s="30"/>
      <c r="N1146" s="30"/>
      <c r="O1146" s="30"/>
      <c r="P1146" s="30"/>
      <c r="Q1146" s="35"/>
      <c r="R1146" s="30"/>
      <c r="S1146" s="30"/>
    </row>
    <row r="1147" spans="1:19" hidden="1" x14ac:dyDescent="0.25">
      <c r="A1147" s="165" t="s">
        <v>1212</v>
      </c>
      <c r="B1147" s="165"/>
      <c r="C1147" s="66">
        <f>ROUND(SUM(D1147+E1147+F1147+G1147+H1147+I1147+J1147+K1147+M1147+O1147+P1147+Q1147+R1147+S1147),2)</f>
        <v>948622.7</v>
      </c>
      <c r="D1147" s="36">
        <f t="shared" ref="D1147:M1147" si="120">ROUND(SUM(D1146:D1146),2)</f>
        <v>0</v>
      </c>
      <c r="E1147" s="36">
        <f t="shared" si="120"/>
        <v>948622.7</v>
      </c>
      <c r="F1147" s="36">
        <f t="shared" si="120"/>
        <v>0</v>
      </c>
      <c r="G1147" s="36">
        <f t="shared" si="120"/>
        <v>0</v>
      </c>
      <c r="H1147" s="36">
        <f t="shared" si="120"/>
        <v>0</v>
      </c>
      <c r="I1147" s="36">
        <f t="shared" si="120"/>
        <v>0</v>
      </c>
      <c r="J1147" s="36">
        <f t="shared" si="120"/>
        <v>0</v>
      </c>
      <c r="K1147" s="36">
        <f t="shared" si="120"/>
        <v>0</v>
      </c>
      <c r="L1147" s="36">
        <f t="shared" si="120"/>
        <v>0</v>
      </c>
      <c r="M1147" s="36">
        <f t="shared" si="120"/>
        <v>0</v>
      </c>
      <c r="N1147" s="118" t="s">
        <v>19</v>
      </c>
      <c r="O1147" s="36">
        <f>ROUND(SUM(O1146:O1146),2)</f>
        <v>0</v>
      </c>
      <c r="P1147" s="36">
        <f>ROUND(SUM(P1146:P1146),2)</f>
        <v>0</v>
      </c>
      <c r="Q1147" s="36">
        <f>ROUND(SUM(Q1146:Q1146),2)</f>
        <v>0</v>
      </c>
      <c r="R1147" s="36">
        <f>ROUND(SUM(R1146:R1146),2)</f>
        <v>0</v>
      </c>
      <c r="S1147" s="36">
        <f>ROUND(SUM(S1146:S1146),2)</f>
        <v>0</v>
      </c>
    </row>
    <row r="1148" spans="1:19" ht="15.75" hidden="1" x14ac:dyDescent="0.25">
      <c r="A1148" s="178" t="s">
        <v>380</v>
      </c>
      <c r="B1148" s="179"/>
      <c r="C1148" s="180"/>
      <c r="D1148" s="70"/>
      <c r="E1148" s="30"/>
      <c r="F1148" s="30"/>
      <c r="G1148" s="30"/>
      <c r="H1148" s="30"/>
      <c r="I1148" s="30"/>
      <c r="J1148" s="30"/>
      <c r="K1148" s="30"/>
      <c r="L1148" s="56"/>
      <c r="M1148" s="35"/>
      <c r="N1148" s="36"/>
      <c r="O1148" s="35"/>
      <c r="P1148" s="35"/>
      <c r="Q1148" s="35"/>
      <c r="R1148" s="35"/>
      <c r="S1148" s="35"/>
    </row>
    <row r="1149" spans="1:19" hidden="1" x14ac:dyDescent="0.25">
      <c r="A1149" s="21">
        <v>370</v>
      </c>
      <c r="B1149" s="74" t="s">
        <v>382</v>
      </c>
      <c r="C1149" s="111">
        <f>ROUND(SUM(D1149+E1149+F1149+G1149+H1149+I1149+J1149+K1149+M1149+O1149+P1149+Q1149+R1149+S1149),2)</f>
        <v>11393319.539999999</v>
      </c>
      <c r="D1149" s="29">
        <v>105876.21</v>
      </c>
      <c r="E1149" s="30"/>
      <c r="F1149" s="30">
        <v>3033442.89</v>
      </c>
      <c r="G1149" s="30">
        <v>8254000.4400000004</v>
      </c>
      <c r="H1149" s="30"/>
      <c r="I1149" s="30"/>
      <c r="J1149" s="30"/>
      <c r="K1149" s="30"/>
      <c r="L1149" s="75"/>
      <c r="M1149" s="30"/>
      <c r="N1149" s="120"/>
      <c r="O1149" s="35"/>
      <c r="P1149" s="30"/>
      <c r="Q1149" s="30"/>
      <c r="R1149" s="30"/>
      <c r="S1149" s="30"/>
    </row>
    <row r="1150" spans="1:19" hidden="1" x14ac:dyDescent="0.25">
      <c r="A1150" s="21">
        <v>371</v>
      </c>
      <c r="B1150" s="74" t="s">
        <v>384</v>
      </c>
      <c r="C1150" s="111">
        <f t="shared" ref="C1150:C1156" si="121">ROUND(SUM(D1150+E1150+F1150+G1150+H1150+I1150+J1150+K1150+M1150+O1150+P1150+Q1150+R1150+S1150),2)</f>
        <v>19044039.050000001</v>
      </c>
      <c r="D1150" s="29">
        <v>634580.55000000005</v>
      </c>
      <c r="E1150" s="30"/>
      <c r="F1150" s="30"/>
      <c r="G1150" s="30">
        <v>9594734.9000000004</v>
      </c>
      <c r="H1150" s="30"/>
      <c r="I1150" s="30"/>
      <c r="J1150" s="30"/>
      <c r="K1150" s="30"/>
      <c r="L1150" s="75"/>
      <c r="M1150" s="30"/>
      <c r="N1150" s="120"/>
      <c r="O1150" s="35"/>
      <c r="P1150" s="30"/>
      <c r="Q1150" s="30"/>
      <c r="R1150" s="30">
        <v>8814723.5999999996</v>
      </c>
      <c r="S1150" s="30"/>
    </row>
    <row r="1151" spans="1:19" hidden="1" x14ac:dyDescent="0.25">
      <c r="A1151" s="21">
        <v>372</v>
      </c>
      <c r="B1151" s="33" t="s">
        <v>387</v>
      </c>
      <c r="C1151" s="111">
        <f t="shared" si="121"/>
        <v>7003727.8899999997</v>
      </c>
      <c r="D1151" s="29">
        <v>65084.479999999996</v>
      </c>
      <c r="E1151" s="30"/>
      <c r="F1151" s="30">
        <v>1513758</v>
      </c>
      <c r="G1151" s="30"/>
      <c r="H1151" s="30"/>
      <c r="I1151" s="30"/>
      <c r="J1151" s="30"/>
      <c r="K1151" s="30"/>
      <c r="L1151" s="31"/>
      <c r="M1151" s="30"/>
      <c r="N1151" s="30" t="s">
        <v>56</v>
      </c>
      <c r="O1151" s="35">
        <v>5424885.4100000001</v>
      </c>
      <c r="P1151" s="30"/>
      <c r="Q1151" s="34"/>
      <c r="R1151" s="30"/>
      <c r="S1151" s="30"/>
    </row>
    <row r="1152" spans="1:19" hidden="1" x14ac:dyDescent="0.25">
      <c r="A1152" s="21">
        <v>373</v>
      </c>
      <c r="B1152" s="33" t="s">
        <v>390</v>
      </c>
      <c r="C1152" s="111">
        <f t="shared" si="121"/>
        <v>12043734.880000001</v>
      </c>
      <c r="D1152" s="29">
        <v>111920.42</v>
      </c>
      <c r="E1152" s="30"/>
      <c r="F1152" s="30"/>
      <c r="G1152" s="30"/>
      <c r="H1152" s="30"/>
      <c r="I1152" s="30"/>
      <c r="J1152" s="30"/>
      <c r="K1152" s="30"/>
      <c r="L1152" s="31"/>
      <c r="M1152" s="30"/>
      <c r="N1152" s="30" t="s">
        <v>56</v>
      </c>
      <c r="O1152" s="35">
        <v>11931814.460000001</v>
      </c>
      <c r="P1152" s="30"/>
      <c r="Q1152" s="32"/>
      <c r="R1152" s="30"/>
      <c r="S1152" s="30"/>
    </row>
    <row r="1153" spans="1:19" hidden="1" x14ac:dyDescent="0.25">
      <c r="A1153" s="21">
        <v>374</v>
      </c>
      <c r="B1153" s="33" t="s">
        <v>392</v>
      </c>
      <c r="C1153" s="111">
        <f t="shared" si="121"/>
        <v>25742582.469999999</v>
      </c>
      <c r="D1153" s="29">
        <f>ROUND((F1153+G1153+H1153+I1153+J1153+K1153+M1153+O1153+P1153+Q1153+R1153+S1153)*0.0214,2)</f>
        <v>539349.18999999994</v>
      </c>
      <c r="E1153" s="30"/>
      <c r="F1153" s="35">
        <v>2874326.99</v>
      </c>
      <c r="G1153" s="30">
        <v>9655132.3499999996</v>
      </c>
      <c r="H1153" s="35"/>
      <c r="I1153" s="35"/>
      <c r="J1153" s="35"/>
      <c r="K1153" s="30"/>
      <c r="L1153" s="31"/>
      <c r="M1153" s="30"/>
      <c r="N1153" s="30" t="s">
        <v>56</v>
      </c>
      <c r="O1153" s="32">
        <v>12673773.939999999</v>
      </c>
      <c r="P1153" s="30"/>
      <c r="Q1153" s="35"/>
      <c r="R1153" s="30"/>
      <c r="S1153" s="30"/>
    </row>
    <row r="1154" spans="1:19" hidden="1" x14ac:dyDescent="0.25">
      <c r="A1154" s="21">
        <v>375</v>
      </c>
      <c r="B1154" s="33" t="s">
        <v>394</v>
      </c>
      <c r="C1154" s="111">
        <f t="shared" si="121"/>
        <v>8431059.8699999992</v>
      </c>
      <c r="D1154" s="29">
        <f>ROUND((F1154+G1154+H1154+I1154+J1154+K1154+M1154+O1154+P1154+Q1154+R1154+S1154)*0.0214,2)</f>
        <v>176644.49</v>
      </c>
      <c r="E1154" s="30"/>
      <c r="F1154" s="34">
        <v>2092887</v>
      </c>
      <c r="G1154" s="30"/>
      <c r="H1154" s="30"/>
      <c r="I1154" s="30"/>
      <c r="J1154" s="30"/>
      <c r="K1154" s="30"/>
      <c r="L1154" s="31"/>
      <c r="M1154" s="30"/>
      <c r="N1154" s="30" t="s">
        <v>56</v>
      </c>
      <c r="O1154" s="32">
        <v>6161528.3799999999</v>
      </c>
      <c r="P1154" s="30"/>
      <c r="Q1154" s="34"/>
      <c r="R1154" s="30"/>
      <c r="S1154" s="30"/>
    </row>
    <row r="1155" spans="1:19" hidden="1" x14ac:dyDescent="0.25">
      <c r="A1155" s="21">
        <v>376</v>
      </c>
      <c r="B1155" s="33" t="s">
        <v>395</v>
      </c>
      <c r="C1155" s="111">
        <f t="shared" si="121"/>
        <v>19988692.27</v>
      </c>
      <c r="D1155" s="29">
        <f>ROUND((F1155+G1155+H1155+I1155+J1155+K1155+M1155+O1155+P1155+Q1155+R1155+S1155)*0.0214,2)</f>
        <v>418795.78</v>
      </c>
      <c r="E1155" s="30"/>
      <c r="F1155" s="30"/>
      <c r="G1155" s="30"/>
      <c r="H1155" s="30"/>
      <c r="I1155" s="30"/>
      <c r="J1155" s="30"/>
      <c r="K1155" s="30"/>
      <c r="L1155" s="31"/>
      <c r="M1155" s="30"/>
      <c r="N1155" s="30" t="s">
        <v>56</v>
      </c>
      <c r="O1155" s="32">
        <v>13251323.390000001</v>
      </c>
      <c r="P1155" s="30">
        <v>6318573.0999999996</v>
      </c>
      <c r="Q1155" s="30"/>
      <c r="R1155" s="30"/>
      <c r="S1155" s="30"/>
    </row>
    <row r="1156" spans="1:19" hidden="1" x14ac:dyDescent="0.25">
      <c r="A1156" s="184" t="s">
        <v>396</v>
      </c>
      <c r="B1156" s="185"/>
      <c r="C1156" s="66">
        <f t="shared" si="121"/>
        <v>103647155.97</v>
      </c>
      <c r="D1156" s="36">
        <f>ROUND(SUM(D1149:D1155),2)</f>
        <v>2052251.12</v>
      </c>
      <c r="E1156" s="36">
        <f t="shared" ref="E1156:S1156" si="122">ROUND(SUM(E1149:E1155),2)</f>
        <v>0</v>
      </c>
      <c r="F1156" s="36">
        <f t="shared" si="122"/>
        <v>9514414.8800000008</v>
      </c>
      <c r="G1156" s="36">
        <f t="shared" si="122"/>
        <v>27503867.690000001</v>
      </c>
      <c r="H1156" s="36">
        <f t="shared" si="122"/>
        <v>0</v>
      </c>
      <c r="I1156" s="36">
        <f t="shared" si="122"/>
        <v>0</v>
      </c>
      <c r="J1156" s="36">
        <f t="shared" si="122"/>
        <v>0</v>
      </c>
      <c r="K1156" s="36">
        <f t="shared" si="122"/>
        <v>0</v>
      </c>
      <c r="L1156" s="36">
        <f t="shared" si="122"/>
        <v>0</v>
      </c>
      <c r="M1156" s="36">
        <f t="shared" si="122"/>
        <v>0</v>
      </c>
      <c r="N1156" s="118" t="s">
        <v>19</v>
      </c>
      <c r="O1156" s="36">
        <f t="shared" si="122"/>
        <v>49443325.579999998</v>
      </c>
      <c r="P1156" s="36">
        <f t="shared" si="122"/>
        <v>6318573.0999999996</v>
      </c>
      <c r="Q1156" s="36">
        <f t="shared" si="122"/>
        <v>0</v>
      </c>
      <c r="R1156" s="36">
        <f t="shared" si="122"/>
        <v>8814723.5999999996</v>
      </c>
      <c r="S1156" s="36">
        <f t="shared" si="122"/>
        <v>0</v>
      </c>
    </row>
    <row r="1157" spans="1:19" ht="15.75" hidden="1" x14ac:dyDescent="0.25">
      <c r="A1157" s="127" t="s">
        <v>397</v>
      </c>
      <c r="B1157" s="128"/>
      <c r="C1157" s="131"/>
      <c r="D1157" s="16"/>
      <c r="E1157" s="30"/>
      <c r="F1157" s="30"/>
      <c r="G1157" s="30"/>
      <c r="H1157" s="30"/>
      <c r="I1157" s="30"/>
      <c r="J1157" s="30"/>
      <c r="K1157" s="30"/>
      <c r="L1157" s="61"/>
      <c r="M1157" s="35"/>
      <c r="N1157" s="66"/>
      <c r="O1157" s="35"/>
      <c r="P1157" s="35"/>
      <c r="Q1157" s="35"/>
      <c r="R1157" s="35"/>
      <c r="S1157" s="35"/>
    </row>
    <row r="1158" spans="1:19" hidden="1" x14ac:dyDescent="0.25">
      <c r="A1158" s="21">
        <v>377</v>
      </c>
      <c r="B1158" s="33" t="s">
        <v>398</v>
      </c>
      <c r="C1158" s="111">
        <f t="shared" ref="C1158:C1176" si="123">ROUND(SUM(D1158+E1158+F1158+G1158+H1158+I1158+J1158+K1158+M1158+O1158+P1158+Q1158+R1158+S1158),2)</f>
        <v>31765024.890000001</v>
      </c>
      <c r="D1158" s="29">
        <f>ROUND((F1158+G1158+H1158+I1158+J1158+K1158+M1158+O1158+P1158+Q1158+R1158+S1158)*0.0214,2)</f>
        <v>665529.21</v>
      </c>
      <c r="E1158" s="30"/>
      <c r="F1158" s="30">
        <v>3492074.87</v>
      </c>
      <c r="G1158" s="30">
        <v>11095528.98</v>
      </c>
      <c r="H1158" s="30">
        <v>8053967.5800000001</v>
      </c>
      <c r="I1158" s="30">
        <v>3851586.87</v>
      </c>
      <c r="J1158" s="30">
        <v>4606337.38</v>
      </c>
      <c r="K1158" s="30"/>
      <c r="L1158" s="31"/>
      <c r="M1158" s="30"/>
      <c r="N1158" s="30"/>
      <c r="O1158" s="35"/>
      <c r="P1158" s="30"/>
      <c r="Q1158" s="34"/>
      <c r="R1158" s="30"/>
      <c r="S1158" s="30"/>
    </row>
    <row r="1159" spans="1:19" hidden="1" x14ac:dyDescent="0.25">
      <c r="A1159" s="21">
        <v>378</v>
      </c>
      <c r="B1159" s="33" t="s">
        <v>400</v>
      </c>
      <c r="C1159" s="111">
        <f t="shared" si="123"/>
        <v>2558788.36</v>
      </c>
      <c r="D1159" s="29">
        <f>ROUND((F1159+G1159+H1159+I1159+J1159+K1159+M1159+O1159+P1159+Q1159+R1159+S1159)*0.0214,2)</f>
        <v>53610.8</v>
      </c>
      <c r="E1159" s="30"/>
      <c r="F1159" s="30">
        <v>281299.34000000003</v>
      </c>
      <c r="G1159" s="30">
        <v>893785.24</v>
      </c>
      <c r="H1159" s="30">
        <v>648776.4</v>
      </c>
      <c r="I1159" s="30">
        <v>310259.34000000003</v>
      </c>
      <c r="J1159" s="30">
        <v>371057.24</v>
      </c>
      <c r="K1159" s="30"/>
      <c r="L1159" s="31"/>
      <c r="M1159" s="30"/>
      <c r="N1159" s="30"/>
      <c r="O1159" s="35"/>
      <c r="P1159" s="30"/>
      <c r="Q1159" s="34"/>
      <c r="R1159" s="30"/>
      <c r="S1159" s="30"/>
    </row>
    <row r="1160" spans="1:19" hidden="1" x14ac:dyDescent="0.25">
      <c r="A1160" s="21">
        <v>379</v>
      </c>
      <c r="B1160" s="33" t="s">
        <v>404</v>
      </c>
      <c r="C1160" s="111">
        <f t="shared" si="123"/>
        <v>3045956.97</v>
      </c>
      <c r="D1160" s="29">
        <v>5867.37</v>
      </c>
      <c r="E1160" s="30"/>
      <c r="F1160" s="30"/>
      <c r="G1160" s="30"/>
      <c r="H1160" s="30"/>
      <c r="I1160" s="30"/>
      <c r="J1160" s="30"/>
      <c r="K1160" s="30"/>
      <c r="L1160" s="31"/>
      <c r="M1160" s="30"/>
      <c r="N1160" s="30"/>
      <c r="O1160" s="35"/>
      <c r="P1160" s="30"/>
      <c r="Q1160" s="34"/>
      <c r="R1160" s="30">
        <v>3040089.6</v>
      </c>
      <c r="S1160" s="30"/>
    </row>
    <row r="1161" spans="1:19" hidden="1" x14ac:dyDescent="0.25">
      <c r="A1161" s="21">
        <v>380</v>
      </c>
      <c r="B1161" s="33" t="s">
        <v>405</v>
      </c>
      <c r="C1161" s="111">
        <f t="shared" si="123"/>
        <v>2913483.39</v>
      </c>
      <c r="D1161" s="29">
        <v>5612.19</v>
      </c>
      <c r="E1161" s="30"/>
      <c r="F1161" s="30"/>
      <c r="G1161" s="30"/>
      <c r="H1161" s="30"/>
      <c r="I1161" s="30"/>
      <c r="J1161" s="30"/>
      <c r="K1161" s="30"/>
      <c r="L1161" s="31"/>
      <c r="M1161" s="30"/>
      <c r="N1161" s="30"/>
      <c r="O1161" s="35"/>
      <c r="P1161" s="30"/>
      <c r="Q1161" s="34"/>
      <c r="R1161" s="30">
        <v>2907871.2</v>
      </c>
      <c r="S1161" s="30"/>
    </row>
    <row r="1162" spans="1:19" hidden="1" x14ac:dyDescent="0.25">
      <c r="A1162" s="21">
        <v>381</v>
      </c>
      <c r="B1162" s="33" t="s">
        <v>919</v>
      </c>
      <c r="C1162" s="111">
        <f t="shared" si="123"/>
        <v>62645.25</v>
      </c>
      <c r="D1162" s="29"/>
      <c r="E1162" s="30">
        <v>62645.25</v>
      </c>
      <c r="F1162" s="34"/>
      <c r="G1162" s="34"/>
      <c r="H1162" s="34"/>
      <c r="I1162" s="34"/>
      <c r="J1162" s="34"/>
      <c r="K1162" s="30"/>
      <c r="L1162" s="31"/>
      <c r="M1162" s="30"/>
      <c r="N1162" s="30"/>
      <c r="O1162" s="35"/>
      <c r="P1162" s="30"/>
      <c r="Q1162" s="30"/>
      <c r="R1162" s="30"/>
      <c r="S1162" s="30"/>
    </row>
    <row r="1163" spans="1:19" hidden="1" x14ac:dyDescent="0.25">
      <c r="A1163" s="21">
        <v>382</v>
      </c>
      <c r="B1163" s="33" t="s">
        <v>920</v>
      </c>
      <c r="C1163" s="111">
        <f t="shared" si="123"/>
        <v>165108.82999999999</v>
      </c>
      <c r="D1163" s="29"/>
      <c r="E1163" s="30">
        <v>165108.82999999999</v>
      </c>
      <c r="F1163" s="30"/>
      <c r="G1163" s="30"/>
      <c r="H1163" s="30"/>
      <c r="I1163" s="30"/>
      <c r="J1163" s="30"/>
      <c r="K1163" s="30"/>
      <c r="L1163" s="31"/>
      <c r="M1163" s="30"/>
      <c r="N1163" s="30"/>
      <c r="O1163" s="32"/>
      <c r="P1163" s="30"/>
      <c r="Q1163" s="30"/>
      <c r="R1163" s="30"/>
      <c r="S1163" s="30"/>
    </row>
    <row r="1164" spans="1:19" hidden="1" x14ac:dyDescent="0.25">
      <c r="A1164" s="21">
        <v>383</v>
      </c>
      <c r="B1164" s="33" t="s">
        <v>921</v>
      </c>
      <c r="C1164" s="111">
        <f t="shared" si="123"/>
        <v>203924.13</v>
      </c>
      <c r="D1164" s="29"/>
      <c r="E1164" s="30">
        <v>203924.13</v>
      </c>
      <c r="F1164" s="30"/>
      <c r="G1164" s="30"/>
      <c r="H1164" s="30"/>
      <c r="I1164" s="30"/>
      <c r="J1164" s="30"/>
      <c r="K1164" s="30"/>
      <c r="L1164" s="31"/>
      <c r="M1164" s="30"/>
      <c r="N1164" s="30"/>
      <c r="O1164" s="32"/>
      <c r="P1164" s="30"/>
      <c r="Q1164" s="30"/>
      <c r="R1164" s="30"/>
      <c r="S1164" s="30"/>
    </row>
    <row r="1165" spans="1:19" hidden="1" x14ac:dyDescent="0.25">
      <c r="A1165" s="21">
        <v>384</v>
      </c>
      <c r="B1165" s="33" t="s">
        <v>922</v>
      </c>
      <c r="C1165" s="111">
        <f t="shared" si="123"/>
        <v>167887.59</v>
      </c>
      <c r="D1165" s="29"/>
      <c r="E1165" s="30">
        <v>167887.59</v>
      </c>
      <c r="F1165" s="30"/>
      <c r="G1165" s="30"/>
      <c r="H1165" s="30"/>
      <c r="I1165" s="30"/>
      <c r="J1165" s="30"/>
      <c r="K1165" s="30"/>
      <c r="L1165" s="31"/>
      <c r="M1165" s="30"/>
      <c r="N1165" s="30"/>
      <c r="O1165" s="32"/>
      <c r="P1165" s="30"/>
      <c r="Q1165" s="30"/>
      <c r="R1165" s="30"/>
      <c r="S1165" s="30"/>
    </row>
    <row r="1166" spans="1:19" hidden="1" x14ac:dyDescent="0.25">
      <c r="A1166" s="21">
        <v>385</v>
      </c>
      <c r="B1166" s="33" t="s">
        <v>406</v>
      </c>
      <c r="C1166" s="111">
        <f t="shared" si="123"/>
        <v>6130713.9800000004</v>
      </c>
      <c r="D1166" s="29">
        <f>ROUND((F1166+G1166+H1166+I1166+J1166+K1166+M1166+O1166+P1166+Q1166+R1166+S1166)*0.0214,2)</f>
        <v>128448.48</v>
      </c>
      <c r="E1166" s="30"/>
      <c r="F1166" s="30"/>
      <c r="G1166" s="30"/>
      <c r="H1166" s="30"/>
      <c r="I1166" s="30"/>
      <c r="J1166" s="30">
        <v>3459237.5</v>
      </c>
      <c r="K1166" s="30"/>
      <c r="L1166" s="31"/>
      <c r="M1166" s="30"/>
      <c r="N1166" s="30"/>
      <c r="O1166" s="35"/>
      <c r="P1166" s="30"/>
      <c r="Q1166" s="34">
        <v>2543028</v>
      </c>
      <c r="R1166" s="30"/>
      <c r="S1166" s="30"/>
    </row>
    <row r="1167" spans="1:19" hidden="1" x14ac:dyDescent="0.25">
      <c r="A1167" s="21">
        <v>386</v>
      </c>
      <c r="B1167" s="33" t="s">
        <v>407</v>
      </c>
      <c r="C1167" s="111">
        <f t="shared" si="123"/>
        <v>10014845.630000001</v>
      </c>
      <c r="D1167" s="29">
        <v>209827.39</v>
      </c>
      <c r="E1167" s="30"/>
      <c r="F1167" s="30"/>
      <c r="G1167" s="30"/>
      <c r="H1167" s="30"/>
      <c r="I1167" s="30"/>
      <c r="J1167" s="30">
        <v>3423361.8</v>
      </c>
      <c r="K1167" s="30"/>
      <c r="L1167" s="31"/>
      <c r="M1167" s="30"/>
      <c r="N1167" s="30"/>
      <c r="O1167" s="35"/>
      <c r="P1167" s="30"/>
      <c r="Q1167" s="34">
        <v>6381656.4400000004</v>
      </c>
      <c r="R1167" s="30"/>
      <c r="S1167" s="30"/>
    </row>
    <row r="1168" spans="1:19" hidden="1" x14ac:dyDescent="0.25">
      <c r="A1168" s="21">
        <v>387</v>
      </c>
      <c r="B1168" s="33" t="s">
        <v>408</v>
      </c>
      <c r="C1168" s="111">
        <f t="shared" si="123"/>
        <v>8154238.4100000001</v>
      </c>
      <c r="D1168" s="29">
        <f>ROUND((F1168+G1168+H1168+I1168+J1168+K1168+M1168+O1168+P1168+Q1168+R1168+S1168)*0.0214,2)</f>
        <v>170844.63</v>
      </c>
      <c r="E1168" s="30"/>
      <c r="F1168" s="30"/>
      <c r="G1168" s="30"/>
      <c r="H1168" s="30"/>
      <c r="I1168" s="30"/>
      <c r="J1168" s="30">
        <v>3484042.98</v>
      </c>
      <c r="K1168" s="30"/>
      <c r="L1168" s="31"/>
      <c r="M1168" s="30"/>
      <c r="N1168" s="30"/>
      <c r="O1168" s="30"/>
      <c r="P1168" s="30"/>
      <c r="Q1168" s="32">
        <v>4499350.8</v>
      </c>
      <c r="R1168" s="30"/>
      <c r="S1168" s="30"/>
    </row>
    <row r="1169" spans="1:19" hidden="1" x14ac:dyDescent="0.25">
      <c r="A1169" s="21">
        <v>388</v>
      </c>
      <c r="B1169" s="33" t="s">
        <v>409</v>
      </c>
      <c r="C1169" s="111">
        <f t="shared" si="123"/>
        <v>9844876.2300000004</v>
      </c>
      <c r="D1169" s="29">
        <f>ROUND((F1169+G1169+H1169+I1169+J1169+K1169+M1169+O1169+P1169+Q1169+R1169+S1169)*0.0214,2)</f>
        <v>206266.25</v>
      </c>
      <c r="E1169" s="30"/>
      <c r="F1169" s="30"/>
      <c r="G1169" s="30"/>
      <c r="H1169" s="30"/>
      <c r="I1169" s="30"/>
      <c r="J1169" s="30"/>
      <c r="K1169" s="30"/>
      <c r="L1169" s="31"/>
      <c r="M1169" s="30"/>
      <c r="N1169" s="30"/>
      <c r="O1169" s="35"/>
      <c r="P1169" s="30">
        <v>3229056</v>
      </c>
      <c r="Q1169" s="32">
        <v>6409553.9800000004</v>
      </c>
      <c r="R1169" s="30"/>
      <c r="S1169" s="30"/>
    </row>
    <row r="1170" spans="1:19" hidden="1" x14ac:dyDescent="0.25">
      <c r="A1170" s="21">
        <v>389</v>
      </c>
      <c r="B1170" s="33" t="s">
        <v>410</v>
      </c>
      <c r="C1170" s="111">
        <f t="shared" si="123"/>
        <v>6574822.6299999999</v>
      </c>
      <c r="D1170" s="29">
        <f>ROUND((F1170+G1170+H1170+I1170+J1170+K1170+M1170+O1170+P1170+Q1170+R1170+S1170)*0.0214,2)</f>
        <v>137753.28</v>
      </c>
      <c r="E1170" s="30"/>
      <c r="F1170" s="35"/>
      <c r="G1170" s="30"/>
      <c r="H1170" s="35"/>
      <c r="I1170" s="35"/>
      <c r="J1170" s="35"/>
      <c r="K1170" s="30"/>
      <c r="L1170" s="31"/>
      <c r="M1170" s="30"/>
      <c r="N1170" s="30"/>
      <c r="O1170" s="35"/>
      <c r="P1170" s="30"/>
      <c r="Q1170" s="32">
        <v>6437069.3499999996</v>
      </c>
      <c r="R1170" s="30"/>
      <c r="S1170" s="30"/>
    </row>
    <row r="1171" spans="1:19" hidden="1" x14ac:dyDescent="0.25">
      <c r="A1171" s="21">
        <v>390</v>
      </c>
      <c r="B1171" s="33" t="s">
        <v>411</v>
      </c>
      <c r="C1171" s="111">
        <f t="shared" si="123"/>
        <v>15679686.67</v>
      </c>
      <c r="D1171" s="29">
        <f>ROUND((F1171+G1171+H1171+I1171+J1171+K1171+M1171+O1171+P1171+Q1171+R1171+S1171)*0.0214,2)</f>
        <v>328515.07</v>
      </c>
      <c r="E1171" s="30"/>
      <c r="F1171" s="30"/>
      <c r="G1171" s="30">
        <v>5987177.9100000001</v>
      </c>
      <c r="H1171" s="30">
        <v>1820840.4</v>
      </c>
      <c r="I1171" s="30">
        <v>751045.2</v>
      </c>
      <c r="J1171" s="30">
        <v>1241386.8</v>
      </c>
      <c r="K1171" s="30"/>
      <c r="L1171" s="31"/>
      <c r="M1171" s="30"/>
      <c r="N1171" s="30"/>
      <c r="O1171" s="35"/>
      <c r="P1171" s="30"/>
      <c r="Q1171" s="34">
        <v>5550721.29</v>
      </c>
      <c r="R1171" s="30"/>
      <c r="S1171" s="30"/>
    </row>
    <row r="1172" spans="1:19" hidden="1" x14ac:dyDescent="0.25">
      <c r="A1172" s="21">
        <v>391</v>
      </c>
      <c r="B1172" s="33" t="s">
        <v>412</v>
      </c>
      <c r="C1172" s="111">
        <f t="shared" si="123"/>
        <v>27587765.420000002</v>
      </c>
      <c r="D1172" s="29">
        <f>ROUND((F1172+G1172+H1172+I1172+J1172+K1172+M1172+O1172+P1172+Q1172+R1172+S1172)*0.0214,2)</f>
        <v>578008.79</v>
      </c>
      <c r="E1172" s="30"/>
      <c r="F1172" s="30">
        <v>3600476.14</v>
      </c>
      <c r="G1172" s="30"/>
      <c r="H1172" s="30"/>
      <c r="I1172" s="30"/>
      <c r="J1172" s="30"/>
      <c r="K1172" s="30"/>
      <c r="L1172" s="31"/>
      <c r="M1172" s="30"/>
      <c r="N1172" s="30" t="s">
        <v>116</v>
      </c>
      <c r="O1172" s="35">
        <v>14555826.1</v>
      </c>
      <c r="P1172" s="30"/>
      <c r="Q1172" s="34">
        <v>8853454.3900000006</v>
      </c>
      <c r="R1172" s="30"/>
      <c r="S1172" s="30"/>
    </row>
    <row r="1173" spans="1:19" hidden="1" x14ac:dyDescent="0.25">
      <c r="A1173" s="21">
        <v>392</v>
      </c>
      <c r="B1173" s="33" t="s">
        <v>923</v>
      </c>
      <c r="C1173" s="111">
        <f t="shared" si="123"/>
        <v>579620.63</v>
      </c>
      <c r="D1173" s="29"/>
      <c r="E1173" s="30">
        <v>579620.63</v>
      </c>
      <c r="F1173" s="30"/>
      <c r="G1173" s="30"/>
      <c r="H1173" s="30"/>
      <c r="I1173" s="30"/>
      <c r="J1173" s="30"/>
      <c r="K1173" s="30"/>
      <c r="L1173" s="31"/>
      <c r="M1173" s="30"/>
      <c r="N1173" s="30"/>
      <c r="O1173" s="32"/>
      <c r="P1173" s="30"/>
      <c r="Q1173" s="30"/>
      <c r="R1173" s="30"/>
      <c r="S1173" s="30"/>
    </row>
    <row r="1174" spans="1:19" hidden="1" x14ac:dyDescent="0.25">
      <c r="A1174" s="21">
        <v>393</v>
      </c>
      <c r="B1174" s="33" t="s">
        <v>1133</v>
      </c>
      <c r="C1174" s="111">
        <f t="shared" si="123"/>
        <v>171115.05</v>
      </c>
      <c r="D1174" s="29"/>
      <c r="E1174" s="30">
        <v>171115.05</v>
      </c>
      <c r="F1174" s="30"/>
      <c r="G1174" s="30"/>
      <c r="H1174" s="30"/>
      <c r="I1174" s="30"/>
      <c r="J1174" s="30"/>
      <c r="K1174" s="30"/>
      <c r="L1174" s="31"/>
      <c r="M1174" s="30"/>
      <c r="N1174" s="30"/>
      <c r="O1174" s="32"/>
      <c r="P1174" s="30"/>
      <c r="Q1174" s="30"/>
      <c r="R1174" s="30"/>
      <c r="S1174" s="30"/>
    </row>
    <row r="1175" spans="1:19" hidden="1" x14ac:dyDescent="0.25">
      <c r="A1175" s="21">
        <v>394</v>
      </c>
      <c r="B1175" s="33" t="s">
        <v>924</v>
      </c>
      <c r="C1175" s="111">
        <f t="shared" si="123"/>
        <v>134644.69</v>
      </c>
      <c r="D1175" s="29"/>
      <c r="E1175" s="30">
        <v>134644.69000000003</v>
      </c>
      <c r="F1175" s="30"/>
      <c r="G1175" s="30"/>
      <c r="H1175" s="30"/>
      <c r="I1175" s="30"/>
      <c r="J1175" s="30"/>
      <c r="K1175" s="30"/>
      <c r="L1175" s="31"/>
      <c r="M1175" s="30"/>
      <c r="N1175" s="30"/>
      <c r="O1175" s="32"/>
      <c r="P1175" s="30"/>
      <c r="Q1175" s="30"/>
      <c r="R1175" s="30"/>
      <c r="S1175" s="30"/>
    </row>
    <row r="1176" spans="1:19" hidden="1" x14ac:dyDescent="0.25">
      <c r="A1176" s="186" t="s">
        <v>925</v>
      </c>
      <c r="B1176" s="187"/>
      <c r="C1176" s="66">
        <f t="shared" si="123"/>
        <v>125755148.75</v>
      </c>
      <c r="D1176" s="36">
        <f t="shared" ref="D1176:S1176" si="124">ROUND(SUM(D1158:D1175),2)</f>
        <v>2490283.46</v>
      </c>
      <c r="E1176" s="36">
        <f t="shared" si="124"/>
        <v>1484946.17</v>
      </c>
      <c r="F1176" s="36">
        <f t="shared" si="124"/>
        <v>7373850.3499999996</v>
      </c>
      <c r="G1176" s="36">
        <f t="shared" si="124"/>
        <v>17976492.129999999</v>
      </c>
      <c r="H1176" s="36">
        <f t="shared" si="124"/>
        <v>10523584.380000001</v>
      </c>
      <c r="I1176" s="36">
        <f t="shared" si="124"/>
        <v>4912891.41</v>
      </c>
      <c r="J1176" s="36">
        <f t="shared" si="124"/>
        <v>16585423.699999999</v>
      </c>
      <c r="K1176" s="36">
        <f t="shared" si="124"/>
        <v>0</v>
      </c>
      <c r="L1176" s="36">
        <f t="shared" si="124"/>
        <v>0</v>
      </c>
      <c r="M1176" s="36">
        <f t="shared" si="124"/>
        <v>0</v>
      </c>
      <c r="N1176" s="118" t="s">
        <v>19</v>
      </c>
      <c r="O1176" s="36">
        <f t="shared" si="124"/>
        <v>14555826.1</v>
      </c>
      <c r="P1176" s="36">
        <f t="shared" si="124"/>
        <v>3229056</v>
      </c>
      <c r="Q1176" s="36">
        <f t="shared" si="124"/>
        <v>40674834.25</v>
      </c>
      <c r="R1176" s="36">
        <f t="shared" si="124"/>
        <v>5947960.7999999998</v>
      </c>
      <c r="S1176" s="36">
        <f t="shared" si="124"/>
        <v>0</v>
      </c>
    </row>
    <row r="1177" spans="1:19" ht="15.75" hidden="1" x14ac:dyDescent="0.25">
      <c r="A1177" s="193" t="s">
        <v>419</v>
      </c>
      <c r="B1177" s="194"/>
      <c r="C1177" s="195"/>
      <c r="D1177" s="30"/>
      <c r="E1177" s="30"/>
      <c r="F1177" s="30"/>
      <c r="G1177" s="30"/>
      <c r="H1177" s="30"/>
      <c r="I1177" s="30"/>
      <c r="J1177" s="30"/>
      <c r="K1177" s="30"/>
      <c r="L1177" s="61"/>
      <c r="M1177" s="35"/>
      <c r="N1177" s="36"/>
      <c r="O1177" s="35"/>
      <c r="P1177" s="35"/>
      <c r="Q1177" s="35"/>
      <c r="R1177" s="35"/>
      <c r="S1177" s="35"/>
    </row>
    <row r="1178" spans="1:19" hidden="1" x14ac:dyDescent="0.25">
      <c r="A1178" s="21">
        <v>395</v>
      </c>
      <c r="B1178" s="22" t="s">
        <v>343</v>
      </c>
      <c r="C1178" s="23">
        <f>ROUND(SUM(D1178+E1178+F1178+G1178+H1178+I1178+J1178+K1178+M1178+O1178+Q1178+S1178),2)</f>
        <v>5354173.49</v>
      </c>
      <c r="D1178" s="23">
        <f>ROUND((F1178+G1178+H1178+I1178+J1178+K1178+M1178+O1178+Q1178+S1178)*0.0214,2)</f>
        <v>112178.69</v>
      </c>
      <c r="E1178" s="30"/>
      <c r="F1178" s="23"/>
      <c r="G1178" s="23">
        <v>2845698</v>
      </c>
      <c r="H1178" s="23"/>
      <c r="I1178" s="104"/>
      <c r="J1178" s="30">
        <v>2396296.7999999998</v>
      </c>
      <c r="K1178" s="104"/>
      <c r="L1178" s="105"/>
      <c r="M1178" s="104"/>
      <c r="N1178" s="104"/>
      <c r="O1178" s="104"/>
      <c r="P1178" s="104"/>
      <c r="Q1178" s="104"/>
      <c r="R1178" s="104"/>
      <c r="S1178" s="104"/>
    </row>
    <row r="1179" spans="1:19" hidden="1" x14ac:dyDescent="0.25">
      <c r="A1179" s="21">
        <v>396</v>
      </c>
      <c r="B1179" s="33" t="s">
        <v>360</v>
      </c>
      <c r="C1179" s="111">
        <f t="shared" ref="C1179:C1190" si="125">ROUND(SUM(D1179+E1179+F1179+G1179+H1179+I1179+J1179+K1179+M1179+O1179+P1179+Q1179+R1179+S1179),2)</f>
        <v>3067887.46</v>
      </c>
      <c r="D1179" s="29">
        <f>ROUND((F1179+G1179+H1179+I1179+J1179+K1179+M1179+O1179+P1179+Q1179+R1179+S1179)*0.0214,2)</f>
        <v>63696.43</v>
      </c>
      <c r="E1179" s="25">
        <v>27722.18</v>
      </c>
      <c r="F1179" s="30"/>
      <c r="G1179" s="30"/>
      <c r="H1179" s="30"/>
      <c r="I1179" s="30"/>
      <c r="J1179" s="30"/>
      <c r="K1179" s="30"/>
      <c r="L1179" s="31"/>
      <c r="M1179" s="30"/>
      <c r="N1179" s="30"/>
      <c r="O1179" s="32"/>
      <c r="P1179" s="30">
        <v>2976468.85</v>
      </c>
      <c r="Q1179" s="30"/>
      <c r="R1179" s="30"/>
      <c r="S1179" s="30"/>
    </row>
    <row r="1180" spans="1:19" hidden="1" x14ac:dyDescent="0.25">
      <c r="A1180" s="21">
        <v>397</v>
      </c>
      <c r="B1180" s="33" t="s">
        <v>364</v>
      </c>
      <c r="C1180" s="111">
        <f t="shared" si="125"/>
        <v>74123825.239999995</v>
      </c>
      <c r="D1180" s="29">
        <f>ROUND((F1180+G1180+H1180+I1180+J1180+K1180+M1180+O1180+P1180+Q1180+R1180+S1180)*0.0214,2)</f>
        <v>1539476.41</v>
      </c>
      <c r="E1180" s="30">
        <v>646198.82999999996</v>
      </c>
      <c r="F1180" s="30">
        <v>5563528.3700000001</v>
      </c>
      <c r="G1180" s="34"/>
      <c r="H1180" s="30">
        <v>10289619.32</v>
      </c>
      <c r="I1180" s="30">
        <v>4588341.6500000004</v>
      </c>
      <c r="J1180" s="30">
        <v>7104224.3500000006</v>
      </c>
      <c r="K1180" s="30"/>
      <c r="L1180" s="31"/>
      <c r="M1180" s="30"/>
      <c r="N1180" s="30" t="s">
        <v>56</v>
      </c>
      <c r="O1180" s="35">
        <v>18659166.219999999</v>
      </c>
      <c r="P1180" s="30">
        <v>8103411.9299999997</v>
      </c>
      <c r="Q1180" s="35">
        <v>17629858.16</v>
      </c>
      <c r="R1180" s="30"/>
      <c r="S1180" s="30"/>
    </row>
    <row r="1181" spans="1:19" hidden="1" x14ac:dyDescent="0.25">
      <c r="A1181" s="21">
        <v>398</v>
      </c>
      <c r="B1181" s="28" t="s">
        <v>420</v>
      </c>
      <c r="C1181" s="111">
        <f t="shared" si="125"/>
        <v>308013.43</v>
      </c>
      <c r="D1181" s="29"/>
      <c r="E1181" s="30">
        <v>308013.43</v>
      </c>
      <c r="F1181" s="34"/>
      <c r="G1181" s="34"/>
      <c r="H1181" s="34"/>
      <c r="I1181" s="34"/>
      <c r="J1181" s="34"/>
      <c r="K1181" s="30"/>
      <c r="L1181" s="31"/>
      <c r="M1181" s="30"/>
      <c r="N1181" s="30"/>
      <c r="O1181" s="35"/>
      <c r="P1181" s="30"/>
      <c r="Q1181" s="35"/>
      <c r="R1181" s="30"/>
      <c r="S1181" s="30"/>
    </row>
    <row r="1182" spans="1:19" hidden="1" x14ac:dyDescent="0.25">
      <c r="A1182" s="21">
        <v>399</v>
      </c>
      <c r="B1182" s="33" t="s">
        <v>421</v>
      </c>
      <c r="C1182" s="111">
        <f t="shared" si="125"/>
        <v>30095249.559999999</v>
      </c>
      <c r="D1182" s="29">
        <f>ROUND((F1182+G1182+H1182+I1182+J1182+K1182+M1182+O1182+P1182+Q1182+R1182+S1182)*0.0214,2)</f>
        <v>624775.82999999996</v>
      </c>
      <c r="E1182" s="30">
        <v>275341.51</v>
      </c>
      <c r="F1182" s="35">
        <v>2087292</v>
      </c>
      <c r="G1182" s="34">
        <v>8792173.1600000001</v>
      </c>
      <c r="H1182" s="35">
        <v>5778470.9000000004</v>
      </c>
      <c r="I1182" s="35">
        <v>2266404.6</v>
      </c>
      <c r="J1182" s="35">
        <v>3303101.6</v>
      </c>
      <c r="K1182" s="30"/>
      <c r="L1182" s="31"/>
      <c r="M1182" s="30"/>
      <c r="N1182" s="30"/>
      <c r="O1182" s="35"/>
      <c r="P1182" s="30"/>
      <c r="Q1182" s="35">
        <v>6967689.96</v>
      </c>
      <c r="R1182" s="30"/>
      <c r="S1182" s="30"/>
    </row>
    <row r="1183" spans="1:19" hidden="1" x14ac:dyDescent="0.25">
      <c r="A1183" s="21">
        <v>400</v>
      </c>
      <c r="B1183" s="63" t="s">
        <v>422</v>
      </c>
      <c r="C1183" s="111">
        <f t="shared" si="125"/>
        <v>30138865.84</v>
      </c>
      <c r="D1183" s="24">
        <f>ROUND((F1183+G1183+H1183+I1183+J1183+K1183+M1183+O1183+P1183+Q1183+R1183+S1183)*0.0214,2)</f>
        <v>626037.81999999995</v>
      </c>
      <c r="E1183" s="30">
        <v>258724.44</v>
      </c>
      <c r="F1183" s="27">
        <v>2092829.75</v>
      </c>
      <c r="G1183" s="43">
        <v>8815499.5</v>
      </c>
      <c r="H1183" s="27">
        <v>5793801.7400000002</v>
      </c>
      <c r="I1183" s="34">
        <v>2272417.5499999998</v>
      </c>
      <c r="J1183" s="34">
        <v>3311865.08</v>
      </c>
      <c r="K1183" s="30"/>
      <c r="L1183" s="31"/>
      <c r="M1183" s="30"/>
      <c r="N1183" s="30"/>
      <c r="O1183" s="30"/>
      <c r="P1183" s="30"/>
      <c r="Q1183" s="30">
        <v>6967689.96</v>
      </c>
      <c r="R1183" s="30"/>
      <c r="S1183" s="30"/>
    </row>
    <row r="1184" spans="1:19" hidden="1" x14ac:dyDescent="0.25">
      <c r="A1184" s="21">
        <v>401</v>
      </c>
      <c r="B1184" s="33" t="s">
        <v>423</v>
      </c>
      <c r="C1184" s="111">
        <f t="shared" si="125"/>
        <v>34164783.560000002</v>
      </c>
      <c r="D1184" s="24">
        <f>ROUND((F1184+G1184+H1184+I1184+J1184+K1184+M1184+O1184+P1184+Q1184+R1184+S1184)*0.0214,2)</f>
        <v>710275.19</v>
      </c>
      <c r="E1184" s="30">
        <v>264078.88</v>
      </c>
      <c r="F1184" s="44">
        <v>2462474.7000000002</v>
      </c>
      <c r="G1184" s="25">
        <v>10372532.43</v>
      </c>
      <c r="H1184" s="44">
        <v>6817128.9000000004</v>
      </c>
      <c r="I1184" s="30">
        <v>2673782</v>
      </c>
      <c r="J1184" s="30">
        <v>3896821.5</v>
      </c>
      <c r="K1184" s="34"/>
      <c r="L1184" s="31"/>
      <c r="M1184" s="30"/>
      <c r="N1184" s="30"/>
      <c r="O1184" s="30"/>
      <c r="P1184" s="30"/>
      <c r="Q1184" s="30">
        <v>6967689.96</v>
      </c>
      <c r="R1184" s="30"/>
      <c r="S1184" s="30"/>
    </row>
    <row r="1185" spans="1:19" hidden="1" x14ac:dyDescent="0.25">
      <c r="A1185" s="21">
        <v>402</v>
      </c>
      <c r="B1185" s="33" t="s">
        <v>370</v>
      </c>
      <c r="C1185" s="111">
        <f t="shared" si="125"/>
        <v>494717.71</v>
      </c>
      <c r="D1185" s="24"/>
      <c r="E1185" s="30">
        <v>494717.71</v>
      </c>
      <c r="F1185" s="27"/>
      <c r="G1185" s="43"/>
      <c r="H1185" s="27"/>
      <c r="I1185" s="34"/>
      <c r="J1185" s="34"/>
      <c r="K1185" s="30"/>
      <c r="L1185" s="31"/>
      <c r="M1185" s="30"/>
      <c r="N1185" s="30"/>
      <c r="O1185" s="30"/>
      <c r="P1185" s="30"/>
      <c r="Q1185" s="30"/>
      <c r="R1185" s="30"/>
      <c r="S1185" s="30"/>
    </row>
    <row r="1186" spans="1:19" hidden="1" x14ac:dyDescent="0.25">
      <c r="A1186" s="21">
        <v>403</v>
      </c>
      <c r="B1186" s="33" t="s">
        <v>424</v>
      </c>
      <c r="C1186" s="111">
        <f t="shared" si="125"/>
        <v>258993.54</v>
      </c>
      <c r="D1186" s="24"/>
      <c r="E1186" s="30">
        <v>258993.54</v>
      </c>
      <c r="F1186" s="27"/>
      <c r="G1186" s="43"/>
      <c r="H1186" s="27"/>
      <c r="I1186" s="34"/>
      <c r="J1186" s="34"/>
      <c r="K1186" s="30"/>
      <c r="L1186" s="31"/>
      <c r="M1186" s="30"/>
      <c r="N1186" s="30"/>
      <c r="O1186" s="30"/>
      <c r="P1186" s="30"/>
      <c r="Q1186" s="30"/>
      <c r="R1186" s="30"/>
      <c r="S1186" s="30"/>
    </row>
    <row r="1187" spans="1:19" hidden="1" x14ac:dyDescent="0.25">
      <c r="A1187" s="21">
        <v>404</v>
      </c>
      <c r="B1187" s="33" t="s">
        <v>425</v>
      </c>
      <c r="C1187" s="111">
        <f t="shared" si="125"/>
        <v>688957.02</v>
      </c>
      <c r="D1187" s="24"/>
      <c r="E1187" s="30">
        <v>688957.02</v>
      </c>
      <c r="F1187" s="27"/>
      <c r="G1187" s="43"/>
      <c r="H1187" s="27"/>
      <c r="I1187" s="34"/>
      <c r="J1187" s="34"/>
      <c r="K1187" s="30"/>
      <c r="L1187" s="31"/>
      <c r="M1187" s="30"/>
      <c r="N1187" s="30"/>
      <c r="O1187" s="30"/>
      <c r="P1187" s="30"/>
      <c r="Q1187" s="30"/>
      <c r="R1187" s="30"/>
      <c r="S1187" s="30"/>
    </row>
    <row r="1188" spans="1:19" hidden="1" x14ac:dyDescent="0.25">
      <c r="A1188" s="21">
        <v>405</v>
      </c>
      <c r="B1188" s="33" t="s">
        <v>156</v>
      </c>
      <c r="C1188" s="111">
        <f t="shared" si="125"/>
        <v>27174.04</v>
      </c>
      <c r="D1188" s="24"/>
      <c r="E1188" s="30">
        <v>27174.04</v>
      </c>
      <c r="F1188" s="27"/>
      <c r="G1188" s="43"/>
      <c r="H1188" s="27"/>
      <c r="I1188" s="34"/>
      <c r="J1188" s="34"/>
      <c r="K1188" s="30"/>
      <c r="L1188" s="31"/>
      <c r="M1188" s="30"/>
      <c r="N1188" s="30"/>
      <c r="O1188" s="30"/>
      <c r="P1188" s="30"/>
      <c r="Q1188" s="30"/>
      <c r="R1188" s="30"/>
      <c r="S1188" s="30"/>
    </row>
    <row r="1189" spans="1:19" hidden="1" x14ac:dyDescent="0.25">
      <c r="A1189" s="21">
        <v>406</v>
      </c>
      <c r="B1189" s="33" t="s">
        <v>428</v>
      </c>
      <c r="C1189" s="111">
        <f t="shared" si="125"/>
        <v>27619.8</v>
      </c>
      <c r="D1189" s="29"/>
      <c r="E1189" s="30">
        <v>27619.8</v>
      </c>
      <c r="F1189" s="34"/>
      <c r="G1189" s="34"/>
      <c r="H1189" s="34"/>
      <c r="I1189" s="34"/>
      <c r="J1189" s="34"/>
      <c r="K1189" s="30"/>
      <c r="L1189" s="31"/>
      <c r="M1189" s="30"/>
      <c r="N1189" s="30"/>
      <c r="O1189" s="35"/>
      <c r="P1189" s="30"/>
      <c r="Q1189" s="30"/>
      <c r="R1189" s="30"/>
      <c r="S1189" s="30"/>
    </row>
    <row r="1190" spans="1:19" hidden="1" x14ac:dyDescent="0.25">
      <c r="A1190" s="176" t="s">
        <v>429</v>
      </c>
      <c r="B1190" s="177"/>
      <c r="C1190" s="66">
        <f t="shared" si="125"/>
        <v>178750260.69</v>
      </c>
      <c r="D1190" s="36">
        <f>ROUND(SUM(D1178:D1189),2)</f>
        <v>3676440.37</v>
      </c>
      <c r="E1190" s="36">
        <f t="shared" ref="E1190:S1190" si="126">ROUND(SUM(E1178:E1189),2)</f>
        <v>3277541.38</v>
      </c>
      <c r="F1190" s="36">
        <f>ROUND(SUM(F1178:F1189),2)</f>
        <v>12206124.82</v>
      </c>
      <c r="G1190" s="36">
        <f t="shared" si="126"/>
        <v>30825903.09</v>
      </c>
      <c r="H1190" s="36">
        <f t="shared" si="126"/>
        <v>28679020.859999999</v>
      </c>
      <c r="I1190" s="36">
        <f t="shared" si="126"/>
        <v>11800945.800000001</v>
      </c>
      <c r="J1190" s="36">
        <f t="shared" si="126"/>
        <v>20012309.329999998</v>
      </c>
      <c r="K1190" s="36">
        <f t="shared" si="126"/>
        <v>0</v>
      </c>
      <c r="L1190" s="36">
        <f t="shared" si="126"/>
        <v>0</v>
      </c>
      <c r="M1190" s="36">
        <f t="shared" si="126"/>
        <v>0</v>
      </c>
      <c r="N1190" s="36">
        <f t="shared" si="126"/>
        <v>0</v>
      </c>
      <c r="O1190" s="36">
        <f t="shared" si="126"/>
        <v>18659166.219999999</v>
      </c>
      <c r="P1190" s="36">
        <f t="shared" si="126"/>
        <v>11079880.779999999</v>
      </c>
      <c r="Q1190" s="36">
        <f t="shared" si="126"/>
        <v>38532928.039999999</v>
      </c>
      <c r="R1190" s="36">
        <f t="shared" si="126"/>
        <v>0</v>
      </c>
      <c r="S1190" s="36">
        <f t="shared" si="126"/>
        <v>0</v>
      </c>
    </row>
    <row r="1191" spans="1:19" ht="15.75" hidden="1" x14ac:dyDescent="0.25">
      <c r="A1191" s="178" t="s">
        <v>430</v>
      </c>
      <c r="B1191" s="179"/>
      <c r="C1191" s="180"/>
      <c r="D1191" s="70"/>
      <c r="E1191" s="30"/>
      <c r="F1191" s="30"/>
      <c r="G1191" s="30"/>
      <c r="H1191" s="30"/>
      <c r="I1191" s="30"/>
      <c r="J1191" s="30"/>
      <c r="K1191" s="30"/>
      <c r="L1191" s="14"/>
      <c r="M1191" s="30"/>
      <c r="N1191" s="36"/>
      <c r="O1191" s="30"/>
      <c r="P1191" s="30"/>
      <c r="Q1191" s="30"/>
      <c r="R1191" s="30"/>
      <c r="S1191" s="30"/>
    </row>
    <row r="1192" spans="1:19" hidden="1" x14ac:dyDescent="0.25">
      <c r="A1192" s="21">
        <v>407</v>
      </c>
      <c r="B1192" s="63" t="s">
        <v>926</v>
      </c>
      <c r="C1192" s="111">
        <f t="shared" ref="C1192:C1224" si="127">ROUND(SUM(D1192+E1192+F1192+G1192+H1192+I1192+J1192+K1192+M1192+O1192+P1192+Q1192+R1192+S1192),2)</f>
        <v>114463.09</v>
      </c>
      <c r="D1192" s="29"/>
      <c r="E1192" s="30">
        <v>114463.09</v>
      </c>
      <c r="F1192" s="34"/>
      <c r="G1192" s="34"/>
      <c r="H1192" s="34"/>
      <c r="I1192" s="34"/>
      <c r="J1192" s="34"/>
      <c r="K1192" s="30"/>
      <c r="L1192" s="31"/>
      <c r="M1192" s="30"/>
      <c r="N1192" s="30"/>
      <c r="O1192" s="35"/>
      <c r="P1192" s="30"/>
      <c r="Q1192" s="30"/>
      <c r="R1192" s="30"/>
      <c r="S1192" s="30"/>
    </row>
    <row r="1193" spans="1:19" hidden="1" x14ac:dyDescent="0.25">
      <c r="A1193" s="21">
        <v>408</v>
      </c>
      <c r="B1193" s="28" t="s">
        <v>927</v>
      </c>
      <c r="C1193" s="111">
        <f t="shared" si="127"/>
        <v>1662398.33</v>
      </c>
      <c r="D1193" s="29">
        <v>33084.32</v>
      </c>
      <c r="E1193" s="30">
        <v>59848.98</v>
      </c>
      <c r="F1193" s="34"/>
      <c r="G1193" s="34"/>
      <c r="H1193" s="34"/>
      <c r="I1193" s="34"/>
      <c r="J1193" s="34"/>
      <c r="K1193" s="30"/>
      <c r="L1193" s="31">
        <v>1</v>
      </c>
      <c r="M1193" s="30">
        <v>1569465.03</v>
      </c>
      <c r="N1193" s="30"/>
      <c r="O1193" s="35"/>
      <c r="P1193" s="30"/>
      <c r="Q1193" s="30"/>
      <c r="R1193" s="30"/>
      <c r="S1193" s="30"/>
    </row>
    <row r="1194" spans="1:19" hidden="1" x14ac:dyDescent="0.25">
      <c r="A1194" s="21">
        <v>409</v>
      </c>
      <c r="B1194" s="28" t="s">
        <v>433</v>
      </c>
      <c r="C1194" s="111">
        <f t="shared" si="127"/>
        <v>11401361.890000001</v>
      </c>
      <c r="D1194" s="29">
        <f t="shared" ref="D1194:D1203" si="128">ROUND((F1194+G1194+H1194+I1194+J1194+K1194+M1194+O1194+P1194+Q1194+R1194+S1194)*0.0214,2)</f>
        <v>238877.17</v>
      </c>
      <c r="E1194" s="30"/>
      <c r="F1194" s="30"/>
      <c r="G1194" s="30"/>
      <c r="H1194" s="30"/>
      <c r="I1194" s="30"/>
      <c r="J1194" s="30"/>
      <c r="K1194" s="30"/>
      <c r="L1194" s="31"/>
      <c r="M1194" s="30"/>
      <c r="N1194" s="30" t="s">
        <v>56</v>
      </c>
      <c r="O1194" s="32">
        <v>11162484.720000001</v>
      </c>
      <c r="P1194" s="30"/>
      <c r="Q1194" s="35"/>
      <c r="R1194" s="30"/>
      <c r="S1194" s="30"/>
    </row>
    <row r="1195" spans="1:19" hidden="1" x14ac:dyDescent="0.25">
      <c r="A1195" s="21">
        <v>410</v>
      </c>
      <c r="B1195" s="28" t="s">
        <v>1058</v>
      </c>
      <c r="C1195" s="111">
        <f t="shared" si="127"/>
        <v>2489775.39</v>
      </c>
      <c r="D1195" s="29">
        <f t="shared" si="128"/>
        <v>50911.29</v>
      </c>
      <c r="E1195" s="30">
        <v>59831.7</v>
      </c>
      <c r="F1195" s="34"/>
      <c r="G1195" s="34"/>
      <c r="H1195" s="34"/>
      <c r="I1195" s="34"/>
      <c r="J1195" s="34"/>
      <c r="K1195" s="30"/>
      <c r="L1195" s="31">
        <v>1</v>
      </c>
      <c r="M1195" s="30">
        <v>2379032.4</v>
      </c>
      <c r="N1195" s="30"/>
      <c r="O1195" s="30"/>
      <c r="P1195" s="30"/>
      <c r="Q1195" s="35"/>
      <c r="R1195" s="30"/>
      <c r="S1195" s="30"/>
    </row>
    <row r="1196" spans="1:19" hidden="1" x14ac:dyDescent="0.25">
      <c r="A1196" s="21">
        <v>411</v>
      </c>
      <c r="B1196" s="28" t="s">
        <v>434</v>
      </c>
      <c r="C1196" s="111">
        <f t="shared" si="127"/>
        <v>34255973</v>
      </c>
      <c r="D1196" s="29">
        <f t="shared" si="128"/>
        <v>717718.64</v>
      </c>
      <c r="E1196" s="30"/>
      <c r="F1196" s="30"/>
      <c r="G1196" s="30"/>
      <c r="H1196" s="30"/>
      <c r="I1196" s="30"/>
      <c r="J1196" s="30"/>
      <c r="K1196" s="30"/>
      <c r="L1196" s="31"/>
      <c r="M1196" s="30"/>
      <c r="N1196" s="30" t="s">
        <v>56</v>
      </c>
      <c r="O1196" s="32">
        <v>19401467.280000001</v>
      </c>
      <c r="P1196" s="30"/>
      <c r="Q1196" s="32">
        <v>14136787.08</v>
      </c>
      <c r="R1196" s="30"/>
      <c r="S1196" s="30"/>
    </row>
    <row r="1197" spans="1:19" hidden="1" x14ac:dyDescent="0.25">
      <c r="A1197" s="21">
        <v>412</v>
      </c>
      <c r="B1197" s="28" t="s">
        <v>435</v>
      </c>
      <c r="C1197" s="111">
        <f t="shared" si="127"/>
        <v>10406585.300000001</v>
      </c>
      <c r="D1197" s="29">
        <f t="shared" si="128"/>
        <v>218034.98</v>
      </c>
      <c r="E1197" s="30"/>
      <c r="F1197" s="35"/>
      <c r="G1197" s="30"/>
      <c r="H1197" s="35"/>
      <c r="I1197" s="35"/>
      <c r="J1197" s="35"/>
      <c r="K1197" s="30"/>
      <c r="L1197" s="31"/>
      <c r="M1197" s="30"/>
      <c r="N1197" s="30" t="s">
        <v>56</v>
      </c>
      <c r="O1197" s="32">
        <v>4366425.5999999996</v>
      </c>
      <c r="P1197" s="30"/>
      <c r="Q1197" s="32">
        <v>5822124.7199999997</v>
      </c>
      <c r="R1197" s="30"/>
      <c r="S1197" s="30"/>
    </row>
    <row r="1198" spans="1:19" hidden="1" x14ac:dyDescent="0.25">
      <c r="A1198" s="21">
        <v>413</v>
      </c>
      <c r="B1198" s="33" t="s">
        <v>436</v>
      </c>
      <c r="C1198" s="111">
        <f t="shared" si="127"/>
        <v>19019785.280000001</v>
      </c>
      <c r="D1198" s="29">
        <f t="shared" si="128"/>
        <v>398495.6</v>
      </c>
      <c r="E1198" s="30"/>
      <c r="F1198" s="34">
        <v>1728213.31</v>
      </c>
      <c r="G1198" s="30"/>
      <c r="H1198" s="34">
        <v>3011408.4</v>
      </c>
      <c r="I1198" s="34">
        <v>1416213.46</v>
      </c>
      <c r="J1198" s="34">
        <v>1883755.44</v>
      </c>
      <c r="K1198" s="30"/>
      <c r="L1198" s="31"/>
      <c r="M1198" s="30"/>
      <c r="N1198" s="30" t="s">
        <v>56</v>
      </c>
      <c r="O1198" s="32">
        <v>4376824.37</v>
      </c>
      <c r="P1198" s="30"/>
      <c r="Q1198" s="34">
        <v>6204874.7000000002</v>
      </c>
      <c r="R1198" s="30"/>
      <c r="S1198" s="30"/>
    </row>
    <row r="1199" spans="1:19" hidden="1" x14ac:dyDescent="0.25">
      <c r="A1199" s="21">
        <v>414</v>
      </c>
      <c r="B1199" s="33" t="s">
        <v>440</v>
      </c>
      <c r="C1199" s="111">
        <f t="shared" si="127"/>
        <v>3845743.62</v>
      </c>
      <c r="D1199" s="29">
        <f t="shared" si="128"/>
        <v>80574.62</v>
      </c>
      <c r="E1199" s="30"/>
      <c r="F1199" s="30"/>
      <c r="G1199" s="30"/>
      <c r="H1199" s="30"/>
      <c r="I1199" s="30"/>
      <c r="J1199" s="30"/>
      <c r="K1199" s="30"/>
      <c r="L1199" s="31"/>
      <c r="M1199" s="30"/>
      <c r="N1199" s="30" t="s">
        <v>56</v>
      </c>
      <c r="O1199" s="32">
        <v>3765169</v>
      </c>
      <c r="P1199" s="30"/>
      <c r="Q1199" s="30"/>
      <c r="R1199" s="30"/>
      <c r="S1199" s="30"/>
    </row>
    <row r="1200" spans="1:19" hidden="1" x14ac:dyDescent="0.25">
      <c r="A1200" s="21">
        <v>415</v>
      </c>
      <c r="B1200" s="33" t="s">
        <v>441</v>
      </c>
      <c r="C1200" s="111">
        <f t="shared" si="127"/>
        <v>11455127</v>
      </c>
      <c r="D1200" s="29">
        <f t="shared" si="128"/>
        <v>240003.64</v>
      </c>
      <c r="E1200" s="30"/>
      <c r="F1200" s="30"/>
      <c r="G1200" s="30"/>
      <c r="H1200" s="30"/>
      <c r="I1200" s="30"/>
      <c r="J1200" s="30"/>
      <c r="K1200" s="30"/>
      <c r="L1200" s="31"/>
      <c r="M1200" s="30"/>
      <c r="N1200" s="30" t="s">
        <v>56</v>
      </c>
      <c r="O1200" s="32">
        <v>11215123.359999999</v>
      </c>
      <c r="P1200" s="30"/>
      <c r="Q1200" s="30"/>
      <c r="R1200" s="30"/>
      <c r="S1200" s="30"/>
    </row>
    <row r="1201" spans="1:19" hidden="1" x14ac:dyDescent="0.25">
      <c r="A1201" s="21">
        <v>416</v>
      </c>
      <c r="B1201" s="33" t="s">
        <v>442</v>
      </c>
      <c r="C1201" s="111">
        <f t="shared" si="127"/>
        <v>17673249.190000001</v>
      </c>
      <c r="D1201" s="29">
        <f t="shared" si="128"/>
        <v>370283.47</v>
      </c>
      <c r="E1201" s="30"/>
      <c r="F1201" s="30"/>
      <c r="G1201" s="30"/>
      <c r="H1201" s="30"/>
      <c r="I1201" s="30"/>
      <c r="J1201" s="30"/>
      <c r="K1201" s="30"/>
      <c r="L1201" s="31"/>
      <c r="M1201" s="30"/>
      <c r="N1201" s="30" t="s">
        <v>56</v>
      </c>
      <c r="O1201" s="32">
        <v>17302965.719999999</v>
      </c>
      <c r="P1201" s="30"/>
      <c r="Q1201" s="30"/>
      <c r="R1201" s="30"/>
      <c r="S1201" s="30"/>
    </row>
    <row r="1202" spans="1:19" hidden="1" x14ac:dyDescent="0.25">
      <c r="A1202" s="21">
        <v>417</v>
      </c>
      <c r="B1202" s="33" t="s">
        <v>443</v>
      </c>
      <c r="C1202" s="111">
        <f t="shared" si="127"/>
        <v>22754378.43</v>
      </c>
      <c r="D1202" s="29">
        <f t="shared" si="128"/>
        <v>476741.43</v>
      </c>
      <c r="E1202" s="30"/>
      <c r="F1202" s="35"/>
      <c r="G1202" s="30"/>
      <c r="H1202" s="30"/>
      <c r="I1202" s="30"/>
      <c r="J1202" s="30"/>
      <c r="K1202" s="30"/>
      <c r="L1202" s="31"/>
      <c r="M1202" s="30"/>
      <c r="N1202" s="40" t="s">
        <v>56</v>
      </c>
      <c r="O1202" s="45">
        <v>22277637</v>
      </c>
      <c r="P1202" s="30"/>
      <c r="Q1202" s="35"/>
      <c r="R1202" s="30"/>
      <c r="S1202" s="30"/>
    </row>
    <row r="1203" spans="1:19" hidden="1" x14ac:dyDescent="0.25">
      <c r="A1203" s="21">
        <v>418</v>
      </c>
      <c r="B1203" s="33" t="s">
        <v>446</v>
      </c>
      <c r="C1203" s="111">
        <f t="shared" si="127"/>
        <v>16465302.619999999</v>
      </c>
      <c r="D1203" s="29">
        <f t="shared" si="128"/>
        <v>344975.01</v>
      </c>
      <c r="E1203" s="30"/>
      <c r="F1203" s="32">
        <v>2027498.02</v>
      </c>
      <c r="G1203" s="35"/>
      <c r="H1203" s="35"/>
      <c r="I1203" s="35"/>
      <c r="J1203" s="35"/>
      <c r="K1203" s="30"/>
      <c r="L1203" s="31"/>
      <c r="M1203" s="30"/>
      <c r="N1203" s="30" t="s">
        <v>56</v>
      </c>
      <c r="O1203" s="32">
        <v>8152528.4299999997</v>
      </c>
      <c r="P1203" s="30"/>
      <c r="Q1203" s="34">
        <v>5940301.1600000001</v>
      </c>
      <c r="R1203" s="30"/>
      <c r="S1203" s="30"/>
    </row>
    <row r="1204" spans="1:19" hidden="1" x14ac:dyDescent="0.25">
      <c r="A1204" s="21">
        <v>419</v>
      </c>
      <c r="B1204" s="33" t="s">
        <v>928</v>
      </c>
      <c r="C1204" s="111">
        <f t="shared" si="127"/>
        <v>170462.94</v>
      </c>
      <c r="D1204" s="29"/>
      <c r="E1204" s="30">
        <v>170462.94</v>
      </c>
      <c r="F1204" s="30"/>
      <c r="G1204" s="35"/>
      <c r="H1204" s="30"/>
      <c r="I1204" s="30"/>
      <c r="J1204" s="30"/>
      <c r="K1204" s="30"/>
      <c r="L1204" s="31"/>
      <c r="M1204" s="30"/>
      <c r="N1204" s="69"/>
      <c r="O1204" s="69"/>
      <c r="P1204" s="30"/>
      <c r="Q1204" s="32"/>
      <c r="R1204" s="30"/>
      <c r="S1204" s="30"/>
    </row>
    <row r="1205" spans="1:19" hidden="1" x14ac:dyDescent="0.25">
      <c r="A1205" s="21">
        <v>420</v>
      </c>
      <c r="B1205" s="33" t="s">
        <v>929</v>
      </c>
      <c r="C1205" s="111">
        <f t="shared" si="127"/>
        <v>429256.87</v>
      </c>
      <c r="D1205" s="29"/>
      <c r="E1205" s="30">
        <v>429256.87</v>
      </c>
      <c r="F1205" s="35"/>
      <c r="G1205" s="35"/>
      <c r="H1205" s="35"/>
      <c r="I1205" s="35"/>
      <c r="J1205" s="35"/>
      <c r="K1205" s="30"/>
      <c r="L1205" s="31"/>
      <c r="M1205" s="30"/>
      <c r="N1205" s="30"/>
      <c r="O1205" s="32"/>
      <c r="P1205" s="35"/>
      <c r="Q1205" s="34"/>
      <c r="R1205" s="30"/>
      <c r="S1205" s="30"/>
    </row>
    <row r="1206" spans="1:19" hidden="1" x14ac:dyDescent="0.25">
      <c r="A1206" s="21">
        <v>421</v>
      </c>
      <c r="B1206" s="33" t="s">
        <v>930</v>
      </c>
      <c r="C1206" s="111">
        <f t="shared" si="127"/>
        <v>1420846.43</v>
      </c>
      <c r="D1206" s="29"/>
      <c r="E1206" s="30">
        <v>1420846.43</v>
      </c>
      <c r="F1206" s="35"/>
      <c r="G1206" s="30"/>
      <c r="H1206" s="35"/>
      <c r="I1206" s="35"/>
      <c r="J1206" s="35"/>
      <c r="K1206" s="30"/>
      <c r="L1206" s="31"/>
      <c r="M1206" s="30"/>
      <c r="N1206" s="30"/>
      <c r="O1206" s="34"/>
      <c r="P1206" s="30"/>
      <c r="Q1206" s="34"/>
      <c r="R1206" s="30"/>
      <c r="S1206" s="30"/>
    </row>
    <row r="1207" spans="1:19" hidden="1" x14ac:dyDescent="0.25">
      <c r="A1207" s="21">
        <v>422</v>
      </c>
      <c r="B1207" s="33" t="s">
        <v>931</v>
      </c>
      <c r="C1207" s="111">
        <f t="shared" si="127"/>
        <v>1212737.23</v>
      </c>
      <c r="D1207" s="29"/>
      <c r="E1207" s="30">
        <v>1212737.23</v>
      </c>
      <c r="F1207" s="32"/>
      <c r="G1207" s="35"/>
      <c r="H1207" s="30"/>
      <c r="I1207" s="30"/>
      <c r="J1207" s="30"/>
      <c r="K1207" s="30"/>
      <c r="L1207" s="31"/>
      <c r="M1207" s="30"/>
      <c r="N1207" s="30"/>
      <c r="O1207" s="32"/>
      <c r="P1207" s="30"/>
      <c r="Q1207" s="32"/>
      <c r="R1207" s="30"/>
      <c r="S1207" s="30"/>
    </row>
    <row r="1208" spans="1:19" hidden="1" x14ac:dyDescent="0.25">
      <c r="A1208" s="21">
        <v>423</v>
      </c>
      <c r="B1208" s="33" t="s">
        <v>932</v>
      </c>
      <c r="C1208" s="111">
        <f t="shared" si="127"/>
        <v>1590640.22</v>
      </c>
      <c r="D1208" s="29"/>
      <c r="E1208" s="30">
        <v>1590640.22</v>
      </c>
      <c r="F1208" s="34"/>
      <c r="G1208" s="30"/>
      <c r="H1208" s="30"/>
      <c r="I1208" s="30"/>
      <c r="J1208" s="30"/>
      <c r="K1208" s="30"/>
      <c r="L1208" s="31"/>
      <c r="M1208" s="30"/>
      <c r="N1208" s="30"/>
      <c r="O1208" s="32"/>
      <c r="P1208" s="30"/>
      <c r="Q1208" s="32"/>
      <c r="R1208" s="30"/>
      <c r="S1208" s="30"/>
    </row>
    <row r="1209" spans="1:19" hidden="1" x14ac:dyDescent="0.25">
      <c r="A1209" s="21">
        <v>424</v>
      </c>
      <c r="B1209" s="33" t="s">
        <v>450</v>
      </c>
      <c r="C1209" s="111">
        <f t="shared" si="127"/>
        <v>38709279.390000001</v>
      </c>
      <c r="D1209" s="29">
        <f t="shared" ref="D1209:D1227" si="129">ROUND((F1209+G1209+H1209+I1209+J1209+K1209+M1209+O1209+P1209+Q1209+R1209+S1209)*0.0214,2)</f>
        <v>811022.69</v>
      </c>
      <c r="E1209" s="30"/>
      <c r="F1209" s="34">
        <v>1921629.48</v>
      </c>
      <c r="G1209" s="34">
        <v>9566957.9900000002</v>
      </c>
      <c r="H1209" s="34">
        <v>6944434.6200000001</v>
      </c>
      <c r="I1209" s="34">
        <v>3320898.5</v>
      </c>
      <c r="J1209" s="34">
        <v>3971690.36</v>
      </c>
      <c r="K1209" s="30"/>
      <c r="L1209" s="31"/>
      <c r="M1209" s="30"/>
      <c r="N1209" s="30" t="s">
        <v>56</v>
      </c>
      <c r="O1209" s="34">
        <v>12172645.75</v>
      </c>
      <c r="P1209" s="30"/>
      <c r="Q1209" s="35"/>
      <c r="R1209" s="30"/>
      <c r="S1209" s="30"/>
    </row>
    <row r="1210" spans="1:19" hidden="1" x14ac:dyDescent="0.25">
      <c r="A1210" s="21">
        <v>425</v>
      </c>
      <c r="B1210" s="33" t="s">
        <v>451</v>
      </c>
      <c r="C1210" s="111">
        <f t="shared" si="127"/>
        <v>22471733.370000001</v>
      </c>
      <c r="D1210" s="29">
        <f t="shared" si="129"/>
        <v>470819.56</v>
      </c>
      <c r="E1210" s="30"/>
      <c r="F1210" s="35"/>
      <c r="G1210" s="32">
        <v>9892651.3599999994</v>
      </c>
      <c r="H1210" s="30">
        <v>1529865.89</v>
      </c>
      <c r="I1210" s="30">
        <v>482963.35999999993</v>
      </c>
      <c r="J1210" s="30">
        <v>923941.84000000008</v>
      </c>
      <c r="K1210" s="30"/>
      <c r="L1210" s="31"/>
      <c r="M1210" s="30"/>
      <c r="N1210" s="30"/>
      <c r="O1210" s="30"/>
      <c r="P1210" s="30"/>
      <c r="Q1210" s="34">
        <v>9171491.3599999994</v>
      </c>
      <c r="R1210" s="30"/>
      <c r="S1210" s="30"/>
    </row>
    <row r="1211" spans="1:19" hidden="1" x14ac:dyDescent="0.25">
      <c r="A1211" s="21">
        <v>426</v>
      </c>
      <c r="B1211" s="33" t="s">
        <v>452</v>
      </c>
      <c r="C1211" s="111">
        <f t="shared" si="127"/>
        <v>7786567.7999999998</v>
      </c>
      <c r="D1211" s="29">
        <f t="shared" si="129"/>
        <v>163141.32999999999</v>
      </c>
      <c r="E1211" s="30"/>
      <c r="F1211" s="30"/>
      <c r="G1211" s="34">
        <v>7623426.4699999997</v>
      </c>
      <c r="H1211" s="30"/>
      <c r="I1211" s="30"/>
      <c r="J1211" s="30"/>
      <c r="K1211" s="35"/>
      <c r="L1211" s="31"/>
      <c r="M1211" s="30"/>
      <c r="N1211" s="30"/>
      <c r="O1211" s="30"/>
      <c r="P1211" s="30"/>
      <c r="Q1211" s="30"/>
      <c r="R1211" s="30"/>
      <c r="S1211" s="30"/>
    </row>
    <row r="1212" spans="1:19" hidden="1" x14ac:dyDescent="0.25">
      <c r="A1212" s="21">
        <v>427</v>
      </c>
      <c r="B1212" s="33" t="s">
        <v>453</v>
      </c>
      <c r="C1212" s="111">
        <f t="shared" si="127"/>
        <v>1242328.81</v>
      </c>
      <c r="D1212" s="29">
        <v>5947</v>
      </c>
      <c r="E1212" s="30"/>
      <c r="F1212" s="30"/>
      <c r="G1212" s="34"/>
      <c r="H1212" s="30">
        <v>716269.71</v>
      </c>
      <c r="I1212" s="30">
        <v>309628.17</v>
      </c>
      <c r="J1212" s="30">
        <v>210483.93</v>
      </c>
      <c r="K1212" s="30"/>
      <c r="L1212" s="31"/>
      <c r="M1212" s="30"/>
      <c r="N1212" s="30"/>
      <c r="O1212" s="30"/>
      <c r="P1212" s="30"/>
      <c r="Q1212" s="30"/>
      <c r="R1212" s="30"/>
      <c r="S1212" s="30"/>
    </row>
    <row r="1213" spans="1:19" hidden="1" x14ac:dyDescent="0.25">
      <c r="A1213" s="21">
        <v>428</v>
      </c>
      <c r="B1213" s="33" t="s">
        <v>454</v>
      </c>
      <c r="C1213" s="111">
        <f t="shared" si="127"/>
        <v>113255972.7</v>
      </c>
      <c r="D1213" s="29">
        <f t="shared" si="129"/>
        <v>2372897.7999999998</v>
      </c>
      <c r="E1213" s="30"/>
      <c r="F1213" s="34">
        <v>7726221.4699999997</v>
      </c>
      <c r="G1213" s="34">
        <v>24416753.510000002</v>
      </c>
      <c r="H1213" s="34">
        <v>17723559.420000002</v>
      </c>
      <c r="I1213" s="34">
        <v>8475584.4199999999</v>
      </c>
      <c r="J1213" s="34">
        <v>10136532.92</v>
      </c>
      <c r="K1213" s="30"/>
      <c r="L1213" s="31"/>
      <c r="M1213" s="30"/>
      <c r="N1213" s="30" t="s">
        <v>56</v>
      </c>
      <c r="O1213" s="34">
        <v>31066979.829999998</v>
      </c>
      <c r="P1213" s="32">
        <v>11337443.33</v>
      </c>
      <c r="Q1213" s="30"/>
      <c r="R1213" s="30"/>
      <c r="S1213" s="30"/>
    </row>
    <row r="1214" spans="1:19" hidden="1" x14ac:dyDescent="0.25">
      <c r="A1214" s="21">
        <v>429</v>
      </c>
      <c r="B1214" s="33" t="s">
        <v>455</v>
      </c>
      <c r="C1214" s="111">
        <f t="shared" si="127"/>
        <v>4883718.88</v>
      </c>
      <c r="D1214" s="29">
        <f t="shared" si="129"/>
        <v>102321.9</v>
      </c>
      <c r="E1214" s="30"/>
      <c r="F1214" s="32">
        <v>1547634.6</v>
      </c>
      <c r="G1214" s="30"/>
      <c r="H1214" s="34">
        <v>1374761.3</v>
      </c>
      <c r="I1214" s="34">
        <v>731830.85</v>
      </c>
      <c r="J1214" s="34">
        <v>1127170.23</v>
      </c>
      <c r="K1214" s="30"/>
      <c r="L1214" s="31"/>
      <c r="M1214" s="30"/>
      <c r="N1214" s="30"/>
      <c r="O1214" s="30"/>
      <c r="P1214" s="30"/>
      <c r="Q1214" s="30"/>
      <c r="R1214" s="30"/>
      <c r="S1214" s="30"/>
    </row>
    <row r="1215" spans="1:19" hidden="1" x14ac:dyDescent="0.25">
      <c r="A1215" s="21">
        <v>430</v>
      </c>
      <c r="B1215" s="33" t="s">
        <v>456</v>
      </c>
      <c r="C1215" s="111">
        <f t="shared" si="127"/>
        <v>35100544.170000002</v>
      </c>
      <c r="D1215" s="29">
        <f t="shared" si="129"/>
        <v>735413.79</v>
      </c>
      <c r="E1215" s="30"/>
      <c r="F1215" s="32">
        <v>3092866.88</v>
      </c>
      <c r="G1215" s="34">
        <v>9774217.4000000004</v>
      </c>
      <c r="H1215" s="30"/>
      <c r="I1215" s="30"/>
      <c r="J1215" s="30"/>
      <c r="K1215" s="30"/>
      <c r="L1215" s="31"/>
      <c r="M1215" s="30"/>
      <c r="N1215" s="30" t="s">
        <v>56</v>
      </c>
      <c r="O1215" s="34">
        <v>12436355.02</v>
      </c>
      <c r="P1215" s="30"/>
      <c r="Q1215" s="34">
        <v>9061691.0800000001</v>
      </c>
      <c r="R1215" s="30"/>
      <c r="S1215" s="30"/>
    </row>
    <row r="1216" spans="1:19" hidden="1" x14ac:dyDescent="0.25">
      <c r="A1216" s="21">
        <v>431</v>
      </c>
      <c r="B1216" s="33" t="s">
        <v>457</v>
      </c>
      <c r="C1216" s="111">
        <f t="shared" si="127"/>
        <v>25132096.629999999</v>
      </c>
      <c r="D1216" s="29">
        <f t="shared" si="129"/>
        <v>526558.52</v>
      </c>
      <c r="E1216" s="30"/>
      <c r="F1216" s="35"/>
      <c r="G1216" s="30">
        <v>9889083.0299999993</v>
      </c>
      <c r="H1216" s="30">
        <v>7178263.1900000004</v>
      </c>
      <c r="I1216" s="30">
        <v>3432769.55</v>
      </c>
      <c r="J1216" s="30">
        <v>4105422.34</v>
      </c>
      <c r="K1216" s="30"/>
      <c r="L1216" s="31"/>
      <c r="M1216" s="30"/>
      <c r="N1216" s="30"/>
      <c r="O1216" s="34"/>
      <c r="P1216" s="30"/>
      <c r="Q1216" s="34"/>
      <c r="R1216" s="30"/>
      <c r="S1216" s="30"/>
    </row>
    <row r="1217" spans="1:19" hidden="1" x14ac:dyDescent="0.25">
      <c r="A1217" s="21">
        <v>432</v>
      </c>
      <c r="B1217" s="33" t="s">
        <v>458</v>
      </c>
      <c r="C1217" s="111">
        <f t="shared" si="127"/>
        <v>6551625.3499999996</v>
      </c>
      <c r="D1217" s="29">
        <f t="shared" si="129"/>
        <v>137267.26</v>
      </c>
      <c r="E1217" s="30"/>
      <c r="F1217" s="30"/>
      <c r="G1217" s="35"/>
      <c r="H1217" s="30">
        <v>581647.1</v>
      </c>
      <c r="I1217" s="30">
        <v>240884.97</v>
      </c>
      <c r="J1217" s="30">
        <v>173258.42</v>
      </c>
      <c r="K1217" s="30"/>
      <c r="L1217" s="31"/>
      <c r="M1217" s="30"/>
      <c r="N1217" s="30"/>
      <c r="O1217" s="30"/>
      <c r="P1217" s="35"/>
      <c r="Q1217" s="34">
        <v>5418567.5999999996</v>
      </c>
      <c r="R1217" s="30"/>
      <c r="S1217" s="30"/>
    </row>
    <row r="1218" spans="1:19" hidden="1" x14ac:dyDescent="0.25">
      <c r="A1218" s="21">
        <v>433</v>
      </c>
      <c r="B1218" s="33" t="s">
        <v>459</v>
      </c>
      <c r="C1218" s="111">
        <f t="shared" si="127"/>
        <v>11325884.09</v>
      </c>
      <c r="D1218" s="29">
        <f t="shared" si="129"/>
        <v>237295.79</v>
      </c>
      <c r="E1218" s="30"/>
      <c r="F1218" s="34">
        <v>1978491.38</v>
      </c>
      <c r="G1218" s="34">
        <v>7958799.5300000003</v>
      </c>
      <c r="H1218" s="30">
        <v>677600.58</v>
      </c>
      <c r="I1218" s="30">
        <v>300438.39</v>
      </c>
      <c r="J1218" s="30">
        <v>173258.42</v>
      </c>
      <c r="K1218" s="30"/>
      <c r="L1218" s="31"/>
      <c r="M1218" s="30"/>
      <c r="N1218" s="30"/>
      <c r="O1218" s="30"/>
      <c r="P1218" s="35"/>
      <c r="Q1218" s="30"/>
      <c r="R1218" s="30"/>
      <c r="S1218" s="30"/>
    </row>
    <row r="1219" spans="1:19" hidden="1" x14ac:dyDescent="0.25">
      <c r="A1219" s="21">
        <v>434</v>
      </c>
      <c r="B1219" s="33" t="s">
        <v>463</v>
      </c>
      <c r="C1219" s="111">
        <f t="shared" si="127"/>
        <v>6568953.6699999999</v>
      </c>
      <c r="D1219" s="29">
        <f t="shared" si="129"/>
        <v>137630.32</v>
      </c>
      <c r="E1219" s="30"/>
      <c r="F1219" s="34"/>
      <c r="G1219" s="34"/>
      <c r="H1219" s="30">
        <v>3138346.92</v>
      </c>
      <c r="I1219" s="30">
        <v>2134907.38</v>
      </c>
      <c r="J1219" s="30">
        <v>1158069.0499999998</v>
      </c>
      <c r="K1219" s="30"/>
      <c r="L1219" s="31"/>
      <c r="M1219" s="30"/>
      <c r="N1219" s="30"/>
      <c r="O1219" s="30"/>
      <c r="P1219" s="30"/>
      <c r="Q1219" s="30"/>
      <c r="R1219" s="30"/>
      <c r="S1219" s="30"/>
    </row>
    <row r="1220" spans="1:19" hidden="1" x14ac:dyDescent="0.25">
      <c r="A1220" s="21">
        <v>435</v>
      </c>
      <c r="B1220" s="33" t="s">
        <v>466</v>
      </c>
      <c r="C1220" s="111">
        <f t="shared" si="127"/>
        <v>857177.49</v>
      </c>
      <c r="D1220" s="29">
        <f t="shared" si="129"/>
        <v>17959.27</v>
      </c>
      <c r="E1220" s="30"/>
      <c r="F1220" s="30"/>
      <c r="G1220" s="30"/>
      <c r="H1220" s="35"/>
      <c r="I1220" s="35"/>
      <c r="J1220" s="35"/>
      <c r="K1220" s="34">
        <v>839218.22</v>
      </c>
      <c r="L1220" s="31"/>
      <c r="M1220" s="30"/>
      <c r="N1220" s="30"/>
      <c r="O1220" s="30"/>
      <c r="P1220" s="30"/>
      <c r="Q1220" s="30"/>
      <c r="R1220" s="30"/>
      <c r="S1220" s="30"/>
    </row>
    <row r="1221" spans="1:19" hidden="1" x14ac:dyDescent="0.25">
      <c r="A1221" s="21">
        <v>436</v>
      </c>
      <c r="B1221" s="33" t="s">
        <v>467</v>
      </c>
      <c r="C1221" s="111">
        <f t="shared" si="127"/>
        <v>2439927.42</v>
      </c>
      <c r="D1221" s="29">
        <f t="shared" si="129"/>
        <v>51120.47</v>
      </c>
      <c r="E1221" s="30"/>
      <c r="F1221" s="34">
        <v>2388806.9500000002</v>
      </c>
      <c r="G1221" s="35"/>
      <c r="H1221" s="35"/>
      <c r="I1221" s="35"/>
      <c r="J1221" s="35"/>
      <c r="K1221" s="30"/>
      <c r="L1221" s="31"/>
      <c r="M1221" s="30"/>
      <c r="N1221" s="30"/>
      <c r="O1221" s="35"/>
      <c r="P1221" s="35"/>
      <c r="Q1221" s="35"/>
      <c r="R1221" s="30"/>
      <c r="S1221" s="30"/>
    </row>
    <row r="1222" spans="1:19" hidden="1" x14ac:dyDescent="0.25">
      <c r="A1222" s="21">
        <v>437</v>
      </c>
      <c r="B1222" s="33" t="s">
        <v>468</v>
      </c>
      <c r="C1222" s="111">
        <f t="shared" si="127"/>
        <v>2140572.4</v>
      </c>
      <c r="D1222" s="29">
        <f t="shared" si="129"/>
        <v>44848.49</v>
      </c>
      <c r="E1222" s="30"/>
      <c r="F1222" s="34">
        <v>2095723.91</v>
      </c>
      <c r="G1222" s="35"/>
      <c r="H1222" s="35"/>
      <c r="I1222" s="35"/>
      <c r="J1222" s="35"/>
      <c r="K1222" s="30"/>
      <c r="L1222" s="31"/>
      <c r="M1222" s="30"/>
      <c r="N1222" s="30"/>
      <c r="O1222" s="35"/>
      <c r="P1222" s="35"/>
      <c r="Q1222" s="35"/>
      <c r="R1222" s="30"/>
      <c r="S1222" s="30"/>
    </row>
    <row r="1223" spans="1:19" hidden="1" x14ac:dyDescent="0.25">
      <c r="A1223" s="21">
        <v>438</v>
      </c>
      <c r="B1223" s="33" t="s">
        <v>469</v>
      </c>
      <c r="C1223" s="111">
        <f t="shared" si="127"/>
        <v>2435633.39</v>
      </c>
      <c r="D1223" s="29">
        <f t="shared" si="129"/>
        <v>51030.5</v>
      </c>
      <c r="E1223" s="30"/>
      <c r="F1223" s="32">
        <v>2384602.89</v>
      </c>
      <c r="G1223" s="30"/>
      <c r="H1223" s="30"/>
      <c r="I1223" s="30"/>
      <c r="J1223" s="30"/>
      <c r="K1223" s="30"/>
      <c r="L1223" s="31"/>
      <c r="M1223" s="30"/>
      <c r="N1223" s="30"/>
      <c r="O1223" s="30"/>
      <c r="P1223" s="30"/>
      <c r="Q1223" s="35"/>
      <c r="R1223" s="30"/>
      <c r="S1223" s="30"/>
    </row>
    <row r="1224" spans="1:19" hidden="1" x14ac:dyDescent="0.25">
      <c r="A1224" s="21">
        <v>439</v>
      </c>
      <c r="B1224" s="33" t="s">
        <v>1129</v>
      </c>
      <c r="C1224" s="111">
        <f t="shared" si="127"/>
        <v>2129691.13</v>
      </c>
      <c r="D1224" s="29">
        <f t="shared" si="129"/>
        <v>44620.51</v>
      </c>
      <c r="E1224" s="30"/>
      <c r="F1224" s="34"/>
      <c r="G1224" s="30">
        <v>2085070.62</v>
      </c>
      <c r="H1224" s="30"/>
      <c r="I1224" s="30"/>
      <c r="J1224" s="30"/>
      <c r="K1224" s="30"/>
      <c r="L1224" s="31"/>
      <c r="M1224" s="30"/>
      <c r="N1224" s="30"/>
      <c r="O1224" s="30"/>
      <c r="P1224" s="30"/>
      <c r="Q1224" s="30"/>
      <c r="R1224" s="30"/>
      <c r="S1224" s="30"/>
    </row>
    <row r="1225" spans="1:19" hidden="1" x14ac:dyDescent="0.25">
      <c r="A1225" s="21">
        <v>440</v>
      </c>
      <c r="B1225" s="33" t="s">
        <v>477</v>
      </c>
      <c r="C1225" s="111">
        <f t="shared" ref="C1225:C1260" si="130">ROUND(SUM(D1225+E1225+F1225+G1225+H1225+I1225+J1225+K1225+M1225+O1225+P1225+Q1225+R1225+S1225),2)</f>
        <v>6011878.1399999997</v>
      </c>
      <c r="D1225" s="29">
        <f t="shared" si="129"/>
        <v>125958.68</v>
      </c>
      <c r="E1225" s="30"/>
      <c r="F1225" s="34"/>
      <c r="G1225" s="30">
        <v>1600000</v>
      </c>
      <c r="H1225" s="30">
        <v>1100000</v>
      </c>
      <c r="I1225" s="30">
        <v>400000</v>
      </c>
      <c r="J1225" s="30">
        <v>2785919.46</v>
      </c>
      <c r="K1225" s="30"/>
      <c r="L1225" s="31"/>
      <c r="M1225" s="30"/>
      <c r="N1225" s="30"/>
      <c r="O1225" s="30"/>
      <c r="P1225" s="30"/>
      <c r="Q1225" s="30"/>
      <c r="R1225" s="30"/>
      <c r="S1225" s="30"/>
    </row>
    <row r="1226" spans="1:19" hidden="1" x14ac:dyDescent="0.25">
      <c r="A1226" s="21">
        <v>441</v>
      </c>
      <c r="B1226" s="33" t="s">
        <v>478</v>
      </c>
      <c r="C1226" s="111">
        <f t="shared" si="130"/>
        <v>12352366.73</v>
      </c>
      <c r="D1226" s="29">
        <f t="shared" si="129"/>
        <v>258802.28</v>
      </c>
      <c r="E1226" s="30"/>
      <c r="F1226" s="30"/>
      <c r="G1226" s="34">
        <v>8142805.2800000003</v>
      </c>
      <c r="H1226" s="30"/>
      <c r="I1226" s="30"/>
      <c r="J1226" s="30"/>
      <c r="K1226" s="35"/>
      <c r="L1226" s="31"/>
      <c r="M1226" s="30"/>
      <c r="N1226" s="30"/>
      <c r="O1226" s="35"/>
      <c r="P1226" s="34">
        <v>3950759.17</v>
      </c>
      <c r="Q1226" s="30"/>
      <c r="R1226" s="30"/>
      <c r="S1226" s="30"/>
    </row>
    <row r="1227" spans="1:19" hidden="1" x14ac:dyDescent="0.25">
      <c r="A1227" s="21">
        <v>442</v>
      </c>
      <c r="B1227" s="33" t="s">
        <v>479</v>
      </c>
      <c r="C1227" s="111">
        <f t="shared" si="130"/>
        <v>1286382.8400000001</v>
      </c>
      <c r="D1227" s="29">
        <f t="shared" si="129"/>
        <v>26951.82</v>
      </c>
      <c r="E1227" s="30"/>
      <c r="F1227" s="30"/>
      <c r="G1227" s="35"/>
      <c r="H1227" s="30"/>
      <c r="I1227" s="30"/>
      <c r="J1227" s="30"/>
      <c r="K1227" s="30"/>
      <c r="L1227" s="31"/>
      <c r="M1227" s="30"/>
      <c r="N1227" s="30"/>
      <c r="O1227" s="35"/>
      <c r="P1227" s="34">
        <v>1259431.02</v>
      </c>
      <c r="Q1227" s="30"/>
      <c r="R1227" s="30"/>
      <c r="S1227" s="30"/>
    </row>
    <row r="1228" spans="1:19" hidden="1" x14ac:dyDescent="0.25">
      <c r="A1228" s="21">
        <v>443</v>
      </c>
      <c r="B1228" s="33" t="s">
        <v>480</v>
      </c>
      <c r="C1228" s="111">
        <f t="shared" si="130"/>
        <v>8426746.1999999993</v>
      </c>
      <c r="D1228" s="29">
        <v>47675.72</v>
      </c>
      <c r="E1228" s="30"/>
      <c r="F1228" s="30"/>
      <c r="G1228" s="30"/>
      <c r="H1228" s="34">
        <v>3882950.99</v>
      </c>
      <c r="I1228" s="34">
        <v>1616784.35</v>
      </c>
      <c r="J1228" s="34">
        <v>2879335.14</v>
      </c>
      <c r="K1228" s="35"/>
      <c r="L1228" s="31"/>
      <c r="M1228" s="30"/>
      <c r="N1228" s="30"/>
      <c r="O1228" s="30"/>
      <c r="P1228" s="30"/>
      <c r="Q1228" s="30"/>
      <c r="R1228" s="30"/>
      <c r="S1228" s="30"/>
    </row>
    <row r="1229" spans="1:19" hidden="1" x14ac:dyDescent="0.25">
      <c r="A1229" s="21">
        <v>444</v>
      </c>
      <c r="B1229" s="33" t="s">
        <v>1066</v>
      </c>
      <c r="C1229" s="111">
        <f t="shared" si="130"/>
        <v>12710636.52</v>
      </c>
      <c r="D1229" s="29">
        <f t="shared" ref="D1229" si="131">ROUND((F1229+G1229+H1229+I1229+J1229+K1229+M1229+O1229+P1229+Q1229+R1229+S1229)*0.0214,2)</f>
        <v>264677.96000000002</v>
      </c>
      <c r="E1229" s="30">
        <v>77829.759999999995</v>
      </c>
      <c r="F1229" s="30"/>
      <c r="G1229" s="30"/>
      <c r="H1229" s="30"/>
      <c r="I1229" s="30"/>
      <c r="J1229" s="30"/>
      <c r="K1229" s="30"/>
      <c r="L1229" s="31">
        <v>5</v>
      </c>
      <c r="M1229" s="30">
        <v>12368128.800000001</v>
      </c>
      <c r="N1229" s="30"/>
      <c r="O1229" s="35"/>
      <c r="P1229" s="34"/>
      <c r="Q1229" s="30"/>
      <c r="R1229" s="30"/>
      <c r="S1229" s="30"/>
    </row>
    <row r="1230" spans="1:19" hidden="1" x14ac:dyDescent="0.25">
      <c r="A1230" s="21">
        <v>445</v>
      </c>
      <c r="B1230" s="33" t="s">
        <v>933</v>
      </c>
      <c r="C1230" s="111">
        <f t="shared" si="130"/>
        <v>407943.21</v>
      </c>
      <c r="D1230" s="29"/>
      <c r="E1230" s="30">
        <v>407943.21</v>
      </c>
      <c r="F1230" s="30"/>
      <c r="G1230" s="30"/>
      <c r="H1230" s="30"/>
      <c r="I1230" s="30"/>
      <c r="J1230" s="30"/>
      <c r="K1230" s="30"/>
      <c r="L1230" s="31"/>
      <c r="M1230" s="30"/>
      <c r="N1230" s="30"/>
      <c r="O1230" s="32"/>
      <c r="P1230" s="30"/>
      <c r="Q1230" s="32"/>
      <c r="R1230" s="30"/>
      <c r="S1230" s="30"/>
    </row>
    <row r="1231" spans="1:19" hidden="1" x14ac:dyDescent="0.25">
      <c r="A1231" s="21">
        <v>446</v>
      </c>
      <c r="B1231" s="33" t="s">
        <v>934</v>
      </c>
      <c r="C1231" s="111">
        <f t="shared" si="130"/>
        <v>1274843.26</v>
      </c>
      <c r="D1231" s="29"/>
      <c r="E1231" s="30">
        <v>1274843.26</v>
      </c>
      <c r="F1231" s="30"/>
      <c r="G1231" s="32"/>
      <c r="H1231" s="32"/>
      <c r="I1231" s="32"/>
      <c r="J1231" s="32"/>
      <c r="K1231" s="30"/>
      <c r="L1231" s="31"/>
      <c r="M1231" s="30"/>
      <c r="N1231" s="30"/>
      <c r="O1231" s="32"/>
      <c r="P1231" s="32"/>
      <c r="Q1231" s="32"/>
      <c r="R1231" s="30"/>
      <c r="S1231" s="30"/>
    </row>
    <row r="1232" spans="1:19" hidden="1" x14ac:dyDescent="0.25">
      <c r="A1232" s="21">
        <v>447</v>
      </c>
      <c r="B1232" s="33" t="s">
        <v>935</v>
      </c>
      <c r="C1232" s="111">
        <f t="shared" si="130"/>
        <v>1261398.1200000001</v>
      </c>
      <c r="D1232" s="29"/>
      <c r="E1232" s="30">
        <v>1261398.1200000001</v>
      </c>
      <c r="F1232" s="30"/>
      <c r="G1232" s="32"/>
      <c r="H1232" s="32"/>
      <c r="I1232" s="32"/>
      <c r="J1232" s="32"/>
      <c r="K1232" s="30"/>
      <c r="L1232" s="31"/>
      <c r="M1232" s="30"/>
      <c r="N1232" s="30"/>
      <c r="O1232" s="32"/>
      <c r="P1232" s="32"/>
      <c r="Q1232" s="32"/>
      <c r="R1232" s="30"/>
      <c r="S1232" s="30"/>
    </row>
    <row r="1233" spans="1:19" hidden="1" x14ac:dyDescent="0.25">
      <c r="A1233" s="21">
        <v>448</v>
      </c>
      <c r="B1233" s="33" t="s">
        <v>482</v>
      </c>
      <c r="C1233" s="111">
        <f t="shared" si="130"/>
        <v>7224214.4900000002</v>
      </c>
      <c r="D1233" s="29">
        <f>ROUND((F1233+G1233+H1233+I1233+J1233+K1233+M1233+O1233+P1233+Q1233+R1233+S1233)*0.0214,2)</f>
        <v>151359.10999999999</v>
      </c>
      <c r="E1233" s="30"/>
      <c r="F1233" s="30"/>
      <c r="G1233" s="32">
        <v>2084545</v>
      </c>
      <c r="H1233" s="34">
        <v>2380122.71</v>
      </c>
      <c r="I1233" s="34">
        <v>1119347.21</v>
      </c>
      <c r="J1233" s="34">
        <v>1488840.46</v>
      </c>
      <c r="K1233" s="30"/>
      <c r="L1233" s="31"/>
      <c r="M1233" s="30"/>
      <c r="N1233" s="30"/>
      <c r="O1233" s="34"/>
      <c r="P1233" s="34"/>
      <c r="Q1233" s="34"/>
      <c r="R1233" s="30"/>
      <c r="S1233" s="30"/>
    </row>
    <row r="1234" spans="1:19" hidden="1" x14ac:dyDescent="0.25">
      <c r="A1234" s="21">
        <v>449</v>
      </c>
      <c r="B1234" s="33" t="s">
        <v>1157</v>
      </c>
      <c r="C1234" s="111">
        <f t="shared" si="130"/>
        <v>12542740.800000001</v>
      </c>
      <c r="D1234" s="29">
        <v>266763.76</v>
      </c>
      <c r="E1234" s="30">
        <v>77144.399999999994</v>
      </c>
      <c r="F1234" s="30"/>
      <c r="G1234" s="32"/>
      <c r="H1234" s="34"/>
      <c r="I1234" s="34"/>
      <c r="J1234" s="34"/>
      <c r="K1234" s="30"/>
      <c r="L1234" s="31">
        <v>5</v>
      </c>
      <c r="M1234" s="30">
        <v>12198832.640000001</v>
      </c>
      <c r="N1234" s="30"/>
      <c r="O1234" s="34"/>
      <c r="P1234" s="34"/>
      <c r="Q1234" s="34"/>
      <c r="R1234" s="30"/>
      <c r="S1234" s="30"/>
    </row>
    <row r="1235" spans="1:19" hidden="1" x14ac:dyDescent="0.25">
      <c r="A1235" s="21">
        <v>450</v>
      </c>
      <c r="B1235" s="33" t="s">
        <v>1127</v>
      </c>
      <c r="C1235" s="111">
        <f t="shared" si="130"/>
        <v>1669452.37</v>
      </c>
      <c r="D1235" s="29">
        <f>ROUND((F1235+G1235+H1235+I1235+J1235+K1235+M1235+O1235+P1235+Q1235+R1235+S1235)*0.0214,2)</f>
        <v>34977.760000000002</v>
      </c>
      <c r="E1235" s="30"/>
      <c r="F1235" s="30"/>
      <c r="G1235" s="32">
        <v>1634474.61</v>
      </c>
      <c r="H1235" s="34"/>
      <c r="I1235" s="34"/>
      <c r="J1235" s="34"/>
      <c r="K1235" s="30"/>
      <c r="L1235" s="31"/>
      <c r="M1235" s="30"/>
      <c r="N1235" s="30"/>
      <c r="O1235" s="34"/>
      <c r="P1235" s="34"/>
      <c r="Q1235" s="34"/>
      <c r="R1235" s="30"/>
      <c r="S1235" s="30"/>
    </row>
    <row r="1236" spans="1:19" hidden="1" x14ac:dyDescent="0.25">
      <c r="A1236" s="21">
        <v>451</v>
      </c>
      <c r="B1236" s="33" t="s">
        <v>485</v>
      </c>
      <c r="C1236" s="111">
        <f t="shared" si="130"/>
        <v>1240736.24</v>
      </c>
      <c r="D1236" s="29">
        <f>ROUND((F1236+G1236+H1236+I1236+J1236+K1236+M1236+O1236+P1236+Q1236+R1236+S1236)*0.0214,2)</f>
        <v>25995.45</v>
      </c>
      <c r="E1236" s="30"/>
      <c r="F1236" s="30"/>
      <c r="G1236" s="35"/>
      <c r="H1236" s="30"/>
      <c r="I1236" s="30"/>
      <c r="J1236" s="30"/>
      <c r="K1236" s="34">
        <v>1214740.79</v>
      </c>
      <c r="L1236" s="31"/>
      <c r="M1236" s="30"/>
      <c r="N1236" s="30"/>
      <c r="O1236" s="34"/>
      <c r="P1236" s="30"/>
      <c r="Q1236" s="30"/>
      <c r="R1236" s="30"/>
      <c r="S1236" s="30"/>
    </row>
    <row r="1237" spans="1:19" hidden="1" x14ac:dyDescent="0.25">
      <c r="A1237" s="21">
        <v>452</v>
      </c>
      <c r="B1237" s="33" t="s">
        <v>486</v>
      </c>
      <c r="C1237" s="111">
        <f t="shared" si="130"/>
        <v>4965819.6399999997</v>
      </c>
      <c r="D1237" s="29">
        <f>ROUND((F1237+G1237+H1237+I1237+J1237+K1237+M1237+O1237+P1237+Q1237+R1237+S1237)*0.0214,2)</f>
        <v>104042.04</v>
      </c>
      <c r="E1237" s="30"/>
      <c r="F1237" s="30"/>
      <c r="G1237" s="32">
        <v>2643488.67</v>
      </c>
      <c r="H1237" s="30"/>
      <c r="I1237" s="30"/>
      <c r="J1237" s="30"/>
      <c r="K1237" s="30"/>
      <c r="L1237" s="31"/>
      <c r="M1237" s="30"/>
      <c r="N1237" s="30" t="s">
        <v>56</v>
      </c>
      <c r="O1237" s="34">
        <v>2218288.9300000002</v>
      </c>
      <c r="P1237" s="30"/>
      <c r="Q1237" s="30"/>
      <c r="R1237" s="30"/>
      <c r="S1237" s="30"/>
    </row>
    <row r="1238" spans="1:19" hidden="1" x14ac:dyDescent="0.25">
      <c r="A1238" s="21">
        <v>453</v>
      </c>
      <c r="B1238" s="33" t="s">
        <v>936</v>
      </c>
      <c r="C1238" s="111">
        <f t="shared" si="130"/>
        <v>2409153.61</v>
      </c>
      <c r="D1238" s="29"/>
      <c r="E1238" s="30">
        <v>2409153.61</v>
      </c>
      <c r="F1238" s="34"/>
      <c r="G1238" s="32"/>
      <c r="H1238" s="34"/>
      <c r="I1238" s="34"/>
      <c r="J1238" s="34"/>
      <c r="K1238" s="30"/>
      <c r="L1238" s="31"/>
      <c r="M1238" s="30"/>
      <c r="N1238" s="30"/>
      <c r="O1238" s="34"/>
      <c r="P1238" s="30"/>
      <c r="Q1238" s="34"/>
      <c r="R1238" s="30"/>
      <c r="S1238" s="30"/>
    </row>
    <row r="1239" spans="1:19" hidden="1" x14ac:dyDescent="0.25">
      <c r="A1239" s="21">
        <v>454</v>
      </c>
      <c r="B1239" s="33" t="s">
        <v>937</v>
      </c>
      <c r="C1239" s="111">
        <f t="shared" si="130"/>
        <v>923718.4</v>
      </c>
      <c r="D1239" s="29"/>
      <c r="E1239" s="30">
        <v>923718.4</v>
      </c>
      <c r="F1239" s="30"/>
      <c r="G1239" s="32"/>
      <c r="H1239" s="30"/>
      <c r="I1239" s="30"/>
      <c r="J1239" s="30"/>
      <c r="K1239" s="30"/>
      <c r="L1239" s="31"/>
      <c r="M1239" s="30"/>
      <c r="N1239" s="30"/>
      <c r="O1239" s="30"/>
      <c r="P1239" s="30"/>
      <c r="Q1239" s="30"/>
      <c r="R1239" s="30"/>
      <c r="S1239" s="30"/>
    </row>
    <row r="1240" spans="1:19" hidden="1" x14ac:dyDescent="0.25">
      <c r="A1240" s="21">
        <v>455</v>
      </c>
      <c r="B1240" s="33" t="s">
        <v>489</v>
      </c>
      <c r="C1240" s="111">
        <f t="shared" si="130"/>
        <v>2828792.9</v>
      </c>
      <c r="D1240" s="29">
        <f>ROUND((F1240+G1240+H1240+I1240+J1240+K1240+M1240+O1240+P1240+Q1240+R1240+S1240)*0.0214,2)</f>
        <v>59267.839999999997</v>
      </c>
      <c r="E1240" s="30"/>
      <c r="F1240" s="30"/>
      <c r="G1240" s="30">
        <v>2769525.06</v>
      </c>
      <c r="H1240" s="30"/>
      <c r="I1240" s="30"/>
      <c r="J1240" s="30"/>
      <c r="K1240" s="30"/>
      <c r="L1240" s="31"/>
      <c r="M1240" s="30"/>
      <c r="N1240" s="30"/>
      <c r="O1240" s="30"/>
      <c r="P1240" s="30"/>
      <c r="Q1240" s="30"/>
      <c r="R1240" s="30"/>
      <c r="S1240" s="30"/>
    </row>
    <row r="1241" spans="1:19" hidden="1" x14ac:dyDescent="0.25">
      <c r="A1241" s="21">
        <v>456</v>
      </c>
      <c r="B1241" s="33" t="s">
        <v>495</v>
      </c>
      <c r="C1241" s="111">
        <f t="shared" si="130"/>
        <v>1266360.95</v>
      </c>
      <c r="D1241" s="29">
        <f>ROUND((F1241+G1241+H1241+I1241+J1241+K1241+M1241+O1241+P1241+Q1241+R1241+S1241)*0.0214,2)</f>
        <v>26532.33</v>
      </c>
      <c r="E1241" s="30"/>
      <c r="F1241" s="35"/>
      <c r="G1241" s="30"/>
      <c r="H1241" s="35"/>
      <c r="I1241" s="35"/>
      <c r="J1241" s="35"/>
      <c r="K1241" s="34">
        <v>1239828.6200000001</v>
      </c>
      <c r="L1241" s="31"/>
      <c r="M1241" s="30"/>
      <c r="N1241" s="30"/>
      <c r="O1241" s="30"/>
      <c r="P1241" s="30"/>
      <c r="Q1241" s="30"/>
      <c r="R1241" s="30"/>
      <c r="S1241" s="30"/>
    </row>
    <row r="1242" spans="1:19" hidden="1" x14ac:dyDescent="0.25">
      <c r="A1242" s="21">
        <v>457</v>
      </c>
      <c r="B1242" s="33" t="s">
        <v>491</v>
      </c>
      <c r="C1242" s="111">
        <f t="shared" si="130"/>
        <v>2640519.7799999998</v>
      </c>
      <c r="D1242" s="29">
        <v>13502.86</v>
      </c>
      <c r="E1242" s="30"/>
      <c r="F1242" s="30"/>
      <c r="G1242" s="30"/>
      <c r="H1242" s="34">
        <v>1275671.58</v>
      </c>
      <c r="I1242" s="34">
        <v>660699.17999999993</v>
      </c>
      <c r="J1242" s="34">
        <v>690646.16</v>
      </c>
      <c r="K1242" s="34"/>
      <c r="L1242" s="31"/>
      <c r="M1242" s="30"/>
      <c r="N1242" s="30"/>
      <c r="O1242" s="30"/>
      <c r="P1242" s="30"/>
      <c r="Q1242" s="30"/>
      <c r="R1242" s="30"/>
      <c r="S1242" s="30"/>
    </row>
    <row r="1243" spans="1:19" hidden="1" x14ac:dyDescent="0.25">
      <c r="A1243" s="21">
        <v>458</v>
      </c>
      <c r="B1243" s="33" t="s">
        <v>938</v>
      </c>
      <c r="C1243" s="111">
        <f t="shared" si="130"/>
        <v>460585.77</v>
      </c>
      <c r="D1243" s="29"/>
      <c r="E1243" s="30">
        <v>460585.77</v>
      </c>
      <c r="F1243" s="34"/>
      <c r="G1243" s="35"/>
      <c r="H1243" s="30"/>
      <c r="I1243" s="30"/>
      <c r="J1243" s="30"/>
      <c r="K1243" s="30"/>
      <c r="L1243" s="31"/>
      <c r="M1243" s="30"/>
      <c r="N1243" s="30"/>
      <c r="O1243" s="34"/>
      <c r="P1243" s="30"/>
      <c r="Q1243" s="34"/>
      <c r="R1243" s="30"/>
      <c r="S1243" s="30"/>
    </row>
    <row r="1244" spans="1:19" hidden="1" x14ac:dyDescent="0.25">
      <c r="A1244" s="21">
        <v>459</v>
      </c>
      <c r="B1244" s="33" t="s">
        <v>939</v>
      </c>
      <c r="C1244" s="111">
        <f t="shared" si="130"/>
        <v>630136.82999999996</v>
      </c>
      <c r="D1244" s="29"/>
      <c r="E1244" s="30">
        <v>630136.82999999996</v>
      </c>
      <c r="F1244" s="35"/>
      <c r="G1244" s="30"/>
      <c r="H1244" s="34"/>
      <c r="I1244" s="34"/>
      <c r="J1244" s="34"/>
      <c r="K1244" s="30"/>
      <c r="L1244" s="31"/>
      <c r="M1244" s="30"/>
      <c r="N1244" s="30"/>
      <c r="O1244" s="30"/>
      <c r="P1244" s="30"/>
      <c r="Q1244" s="34"/>
      <c r="R1244" s="30"/>
      <c r="S1244" s="30"/>
    </row>
    <row r="1245" spans="1:19" hidden="1" x14ac:dyDescent="0.25">
      <c r="A1245" s="21">
        <v>460</v>
      </c>
      <c r="B1245" s="33" t="s">
        <v>496</v>
      </c>
      <c r="C1245" s="111">
        <f t="shared" si="130"/>
        <v>1638662</v>
      </c>
      <c r="D1245" s="29">
        <f>ROUND((F1245+G1245+H1245+I1245+J1245+K1245+M1245+O1245+P1245+Q1245+R1245+S1245)*0.0214,2)</f>
        <v>34332.65</v>
      </c>
      <c r="E1245" s="30"/>
      <c r="F1245" s="32">
        <v>1604329.35</v>
      </c>
      <c r="G1245" s="35"/>
      <c r="H1245" s="35"/>
      <c r="I1245" s="35"/>
      <c r="J1245" s="35"/>
      <c r="K1245" s="30"/>
      <c r="L1245" s="31"/>
      <c r="M1245" s="30"/>
      <c r="N1245" s="30"/>
      <c r="O1245" s="35"/>
      <c r="P1245" s="30"/>
      <c r="Q1245" s="35"/>
      <c r="R1245" s="30"/>
      <c r="S1245" s="30"/>
    </row>
    <row r="1246" spans="1:19" hidden="1" x14ac:dyDescent="0.25">
      <c r="A1246" s="21">
        <v>461</v>
      </c>
      <c r="B1246" s="33" t="s">
        <v>940</v>
      </c>
      <c r="C1246" s="111">
        <f t="shared" si="130"/>
        <v>3463440.22</v>
      </c>
      <c r="D1246" s="29">
        <v>68185.95</v>
      </c>
      <c r="E1246" s="30">
        <v>160626.62</v>
      </c>
      <c r="F1246" s="32"/>
      <c r="G1246" s="35"/>
      <c r="H1246" s="35"/>
      <c r="I1246" s="35"/>
      <c r="J1246" s="35"/>
      <c r="K1246" s="30"/>
      <c r="L1246" s="31">
        <v>2</v>
      </c>
      <c r="M1246" s="30">
        <v>3234627.65</v>
      </c>
      <c r="N1246" s="30"/>
      <c r="O1246" s="30"/>
      <c r="P1246" s="30"/>
      <c r="Q1246" s="35"/>
      <c r="R1246" s="30"/>
      <c r="S1246" s="30"/>
    </row>
    <row r="1247" spans="1:19" hidden="1" x14ac:dyDescent="0.25">
      <c r="A1247" s="21">
        <v>462</v>
      </c>
      <c r="B1247" s="33" t="s">
        <v>1070</v>
      </c>
      <c r="C1247" s="111">
        <f t="shared" si="130"/>
        <v>4890760.24</v>
      </c>
      <c r="D1247" s="29">
        <v>52496.72</v>
      </c>
      <c r="E1247" s="30">
        <v>52496.72</v>
      </c>
      <c r="F1247" s="35"/>
      <c r="G1247" s="35"/>
      <c r="H1247" s="32"/>
      <c r="I1247" s="32"/>
      <c r="J1247" s="32"/>
      <c r="K1247" s="30"/>
      <c r="L1247" s="31">
        <v>2</v>
      </c>
      <c r="M1247" s="30">
        <v>4785766.8</v>
      </c>
      <c r="N1247" s="30"/>
      <c r="O1247" s="35"/>
      <c r="P1247" s="30"/>
      <c r="Q1247" s="34"/>
      <c r="R1247" s="30"/>
      <c r="S1247" s="30"/>
    </row>
    <row r="1248" spans="1:19" hidden="1" x14ac:dyDescent="0.25">
      <c r="A1248" s="21">
        <v>463</v>
      </c>
      <c r="B1248" s="33" t="s">
        <v>941</v>
      </c>
      <c r="C1248" s="111">
        <f t="shared" si="130"/>
        <v>851001.07</v>
      </c>
      <c r="D1248" s="29"/>
      <c r="E1248" s="30">
        <v>851001.07</v>
      </c>
      <c r="F1248" s="35"/>
      <c r="G1248" s="35"/>
      <c r="H1248" s="35"/>
      <c r="I1248" s="35"/>
      <c r="J1248" s="35"/>
      <c r="K1248" s="30"/>
      <c r="L1248" s="31"/>
      <c r="M1248" s="30"/>
      <c r="N1248" s="30"/>
      <c r="O1248" s="34"/>
      <c r="P1248" s="30"/>
      <c r="Q1248" s="32"/>
      <c r="R1248" s="30"/>
      <c r="S1248" s="30"/>
    </row>
    <row r="1249" spans="1:19" hidden="1" x14ac:dyDescent="0.25">
      <c r="A1249" s="21">
        <v>464</v>
      </c>
      <c r="B1249" s="33" t="s">
        <v>942</v>
      </c>
      <c r="C1249" s="111">
        <f t="shared" si="130"/>
        <v>245000</v>
      </c>
      <c r="D1249" s="29"/>
      <c r="E1249" s="30">
        <v>245000</v>
      </c>
      <c r="F1249" s="30"/>
      <c r="G1249" s="35"/>
      <c r="H1249" s="35"/>
      <c r="I1249" s="35"/>
      <c r="J1249" s="35"/>
      <c r="K1249" s="30"/>
      <c r="L1249" s="31"/>
      <c r="M1249" s="30"/>
      <c r="N1249" s="30"/>
      <c r="O1249" s="34"/>
      <c r="P1249" s="30"/>
      <c r="Q1249" s="32"/>
      <c r="R1249" s="30"/>
      <c r="S1249" s="30"/>
    </row>
    <row r="1250" spans="1:19" hidden="1" x14ac:dyDescent="0.25">
      <c r="A1250" s="21">
        <v>465</v>
      </c>
      <c r="B1250" s="33" t="s">
        <v>1132</v>
      </c>
      <c r="C1250" s="111">
        <f t="shared" si="130"/>
        <v>494276.62</v>
      </c>
      <c r="D1250" s="29"/>
      <c r="E1250" s="30">
        <v>494276.62</v>
      </c>
      <c r="F1250" s="30"/>
      <c r="G1250" s="30"/>
      <c r="H1250" s="30"/>
      <c r="I1250" s="30"/>
      <c r="J1250" s="30"/>
      <c r="K1250" s="30"/>
      <c r="L1250" s="31"/>
      <c r="M1250" s="30"/>
      <c r="N1250" s="30"/>
      <c r="O1250" s="34"/>
      <c r="P1250" s="30"/>
      <c r="Q1250" s="34"/>
      <c r="R1250" s="30"/>
      <c r="S1250" s="30"/>
    </row>
    <row r="1251" spans="1:19" hidden="1" x14ac:dyDescent="0.25">
      <c r="A1251" s="21">
        <v>466</v>
      </c>
      <c r="B1251" s="33" t="s">
        <v>499</v>
      </c>
      <c r="C1251" s="111">
        <f t="shared" si="130"/>
        <v>4049610.29</v>
      </c>
      <c r="D1251" s="29">
        <f>ROUND((F1251+G1251+H1251+I1251+J1251+K1251+M1251+O1251+P1251+Q1251+R1251+S1251)*0.0214,2)</f>
        <v>84845.96</v>
      </c>
      <c r="E1251" s="30"/>
      <c r="F1251" s="30"/>
      <c r="G1251" s="30">
        <v>2105124.56</v>
      </c>
      <c r="H1251" s="30">
        <v>858404.09</v>
      </c>
      <c r="I1251" s="30">
        <v>290263.55</v>
      </c>
      <c r="J1251" s="30">
        <v>710972.13</v>
      </c>
      <c r="K1251" s="30"/>
      <c r="L1251" s="31"/>
      <c r="M1251" s="30"/>
      <c r="N1251" s="30"/>
      <c r="O1251" s="34"/>
      <c r="P1251" s="30"/>
      <c r="Q1251" s="34"/>
      <c r="R1251" s="30"/>
      <c r="S1251" s="30"/>
    </row>
    <row r="1252" spans="1:19" hidden="1" x14ac:dyDescent="0.25">
      <c r="A1252" s="21">
        <v>467</v>
      </c>
      <c r="B1252" s="33" t="s">
        <v>502</v>
      </c>
      <c r="C1252" s="111">
        <f t="shared" si="130"/>
        <v>785735.25</v>
      </c>
      <c r="D1252" s="29"/>
      <c r="E1252" s="30">
        <v>785735.25</v>
      </c>
      <c r="F1252" s="30"/>
      <c r="G1252" s="32"/>
      <c r="H1252" s="30"/>
      <c r="I1252" s="30"/>
      <c r="J1252" s="30"/>
      <c r="K1252" s="30"/>
      <c r="L1252" s="31"/>
      <c r="M1252" s="30"/>
      <c r="N1252" s="30"/>
      <c r="O1252" s="30"/>
      <c r="P1252" s="30"/>
      <c r="Q1252" s="30"/>
      <c r="R1252" s="30"/>
      <c r="S1252" s="30"/>
    </row>
    <row r="1253" spans="1:19" hidden="1" x14ac:dyDescent="0.25">
      <c r="A1253" s="21">
        <v>468</v>
      </c>
      <c r="B1253" s="33" t="s">
        <v>503</v>
      </c>
      <c r="C1253" s="111">
        <f t="shared" si="130"/>
        <v>4156795.47</v>
      </c>
      <c r="D1253" s="29">
        <v>64816.94</v>
      </c>
      <c r="E1253" s="30"/>
      <c r="F1253" s="30"/>
      <c r="G1253" s="32">
        <v>1219928.23</v>
      </c>
      <c r="H1253" s="32">
        <v>1370056.18</v>
      </c>
      <c r="I1253" s="32">
        <v>631674.93000000005</v>
      </c>
      <c r="J1253" s="32">
        <v>870319.19</v>
      </c>
      <c r="K1253" s="30"/>
      <c r="L1253" s="31"/>
      <c r="M1253" s="30"/>
      <c r="N1253" s="30"/>
      <c r="O1253" s="30"/>
      <c r="P1253" s="30"/>
      <c r="Q1253" s="30"/>
      <c r="R1253" s="30"/>
      <c r="S1253" s="30"/>
    </row>
    <row r="1254" spans="1:19" hidden="1" x14ac:dyDescent="0.25">
      <c r="A1254" s="21">
        <v>469</v>
      </c>
      <c r="B1254" s="33" t="s">
        <v>943</v>
      </c>
      <c r="C1254" s="111">
        <f t="shared" si="130"/>
        <v>335790.62</v>
      </c>
      <c r="D1254" s="29"/>
      <c r="E1254" s="30">
        <v>335790.62</v>
      </c>
      <c r="F1254" s="35"/>
      <c r="G1254" s="32"/>
      <c r="H1254" s="35"/>
      <c r="I1254" s="35"/>
      <c r="J1254" s="35"/>
      <c r="K1254" s="30"/>
      <c r="L1254" s="31"/>
      <c r="M1254" s="30"/>
      <c r="N1254" s="30"/>
      <c r="O1254" s="35"/>
      <c r="P1254" s="30"/>
      <c r="Q1254" s="30"/>
      <c r="R1254" s="30"/>
      <c r="S1254" s="30"/>
    </row>
    <row r="1255" spans="1:19" hidden="1" x14ac:dyDescent="0.25">
      <c r="A1255" s="21">
        <v>470</v>
      </c>
      <c r="B1255" s="33" t="s">
        <v>944</v>
      </c>
      <c r="C1255" s="111">
        <f t="shared" si="130"/>
        <v>236009.03</v>
      </c>
      <c r="D1255" s="29"/>
      <c r="E1255" s="30">
        <v>236009.03</v>
      </c>
      <c r="F1255" s="35"/>
      <c r="G1255" s="35"/>
      <c r="H1255" s="35"/>
      <c r="I1255" s="35"/>
      <c r="J1255" s="35"/>
      <c r="K1255" s="30"/>
      <c r="L1255" s="31"/>
      <c r="M1255" s="30"/>
      <c r="N1255" s="30"/>
      <c r="O1255" s="30"/>
      <c r="P1255" s="30"/>
      <c r="Q1255" s="34"/>
      <c r="R1255" s="30"/>
      <c r="S1255" s="30"/>
    </row>
    <row r="1256" spans="1:19" hidden="1" x14ac:dyDescent="0.25">
      <c r="A1256" s="21">
        <v>471</v>
      </c>
      <c r="B1256" s="33" t="s">
        <v>945</v>
      </c>
      <c r="C1256" s="111">
        <f t="shared" si="130"/>
        <v>672436.99</v>
      </c>
      <c r="D1256" s="29"/>
      <c r="E1256" s="30">
        <v>672436.99</v>
      </c>
      <c r="F1256" s="30"/>
      <c r="G1256" s="35"/>
      <c r="H1256" s="30"/>
      <c r="I1256" s="30"/>
      <c r="J1256" s="30"/>
      <c r="K1256" s="30"/>
      <c r="L1256" s="31"/>
      <c r="M1256" s="30"/>
      <c r="N1256" s="30"/>
      <c r="O1256" s="32"/>
      <c r="P1256" s="35"/>
      <c r="Q1256" s="32"/>
      <c r="R1256" s="30"/>
      <c r="S1256" s="30"/>
    </row>
    <row r="1257" spans="1:19" hidden="1" x14ac:dyDescent="0.25">
      <c r="A1257" s="21">
        <v>472</v>
      </c>
      <c r="B1257" s="33" t="s">
        <v>509</v>
      </c>
      <c r="C1257" s="111">
        <f t="shared" si="130"/>
        <v>7924402.0300000003</v>
      </c>
      <c r="D1257" s="29">
        <f t="shared" ref="D1257:D1263" si="132">ROUND((F1257+G1257+H1257+I1257+J1257+K1257+M1257+O1257+P1257+Q1257+R1257+S1257)*0.0214,2)</f>
        <v>166029.18</v>
      </c>
      <c r="E1257" s="30"/>
      <c r="F1257" s="30"/>
      <c r="G1257" s="34">
        <v>7758372.8499999996</v>
      </c>
      <c r="H1257" s="35"/>
      <c r="I1257" s="35"/>
      <c r="J1257" s="35"/>
      <c r="K1257" s="30"/>
      <c r="L1257" s="31"/>
      <c r="M1257" s="30"/>
      <c r="N1257" s="30"/>
      <c r="O1257" s="35"/>
      <c r="P1257" s="30"/>
      <c r="Q1257" s="35"/>
      <c r="R1257" s="30"/>
      <c r="S1257" s="30"/>
    </row>
    <row r="1258" spans="1:19" hidden="1" x14ac:dyDescent="0.25">
      <c r="A1258" s="21">
        <v>473</v>
      </c>
      <c r="B1258" s="33" t="s">
        <v>510</v>
      </c>
      <c r="C1258" s="111">
        <f t="shared" si="130"/>
        <v>7900557.2800000003</v>
      </c>
      <c r="D1258" s="29">
        <f t="shared" si="132"/>
        <v>165529.59</v>
      </c>
      <c r="E1258" s="30"/>
      <c r="F1258" s="30"/>
      <c r="G1258" s="32">
        <v>7735027.6900000004</v>
      </c>
      <c r="H1258" s="35"/>
      <c r="I1258" s="30"/>
      <c r="J1258" s="30"/>
      <c r="K1258" s="30"/>
      <c r="L1258" s="31"/>
      <c r="M1258" s="30"/>
      <c r="N1258" s="30"/>
      <c r="O1258" s="35"/>
      <c r="P1258" s="30"/>
      <c r="Q1258" s="35"/>
      <c r="R1258" s="30"/>
      <c r="S1258" s="30"/>
    </row>
    <row r="1259" spans="1:19" hidden="1" x14ac:dyDescent="0.25">
      <c r="A1259" s="21">
        <v>474</v>
      </c>
      <c r="B1259" s="33" t="s">
        <v>513</v>
      </c>
      <c r="C1259" s="111">
        <f t="shared" si="130"/>
        <v>9896342.6600000001</v>
      </c>
      <c r="D1259" s="29">
        <f t="shared" si="132"/>
        <v>207344.56</v>
      </c>
      <c r="E1259" s="30"/>
      <c r="F1259" s="30"/>
      <c r="G1259" s="32">
        <v>9688998.0999999996</v>
      </c>
      <c r="H1259" s="35"/>
      <c r="I1259" s="35"/>
      <c r="J1259" s="35"/>
      <c r="K1259" s="30"/>
      <c r="L1259" s="31"/>
      <c r="M1259" s="30"/>
      <c r="N1259" s="30"/>
      <c r="O1259" s="30"/>
      <c r="P1259" s="35"/>
      <c r="Q1259" s="35"/>
      <c r="R1259" s="30"/>
      <c r="S1259" s="30"/>
    </row>
    <row r="1260" spans="1:19" hidden="1" x14ac:dyDescent="0.25">
      <c r="A1260" s="21">
        <v>475</v>
      </c>
      <c r="B1260" s="33" t="s">
        <v>514</v>
      </c>
      <c r="C1260" s="111">
        <f t="shared" si="130"/>
        <v>2113845.92</v>
      </c>
      <c r="D1260" s="29">
        <f t="shared" si="132"/>
        <v>44288.53</v>
      </c>
      <c r="E1260" s="30"/>
      <c r="F1260" s="30"/>
      <c r="G1260" s="34">
        <v>2069557.39</v>
      </c>
      <c r="H1260" s="30"/>
      <c r="I1260" s="30"/>
      <c r="J1260" s="30"/>
      <c r="K1260" s="30"/>
      <c r="L1260" s="31"/>
      <c r="M1260" s="30"/>
      <c r="N1260" s="30"/>
      <c r="O1260" s="35"/>
      <c r="P1260" s="35"/>
      <c r="Q1260" s="35"/>
      <c r="R1260" s="30"/>
      <c r="S1260" s="30"/>
    </row>
    <row r="1261" spans="1:19" hidden="1" x14ac:dyDescent="0.25">
      <c r="A1261" s="21">
        <v>476</v>
      </c>
      <c r="B1261" s="33" t="s">
        <v>515</v>
      </c>
      <c r="C1261" s="111">
        <f t="shared" ref="C1261:C1292" si="133">ROUND(SUM(D1261+E1261+F1261+G1261+H1261+I1261+J1261+K1261+M1261+O1261+P1261+Q1261+R1261+S1261),2)</f>
        <v>9874436.5199999996</v>
      </c>
      <c r="D1261" s="29">
        <f t="shared" si="132"/>
        <v>206885.59</v>
      </c>
      <c r="E1261" s="30"/>
      <c r="F1261" s="30"/>
      <c r="G1261" s="34">
        <v>9667550.9299999997</v>
      </c>
      <c r="H1261" s="30"/>
      <c r="I1261" s="30"/>
      <c r="J1261" s="35"/>
      <c r="K1261" s="30"/>
      <c r="L1261" s="31"/>
      <c r="M1261" s="30"/>
      <c r="N1261" s="30"/>
      <c r="O1261" s="30"/>
      <c r="P1261" s="30"/>
      <c r="Q1261" s="30"/>
      <c r="R1261" s="30"/>
      <c r="S1261" s="30"/>
    </row>
    <row r="1262" spans="1:19" hidden="1" x14ac:dyDescent="0.25">
      <c r="A1262" s="21">
        <v>477</v>
      </c>
      <c r="B1262" s="33" t="s">
        <v>516</v>
      </c>
      <c r="C1262" s="111">
        <f t="shared" si="133"/>
        <v>9806973.3499999996</v>
      </c>
      <c r="D1262" s="29">
        <f t="shared" si="132"/>
        <v>205472.13</v>
      </c>
      <c r="E1262" s="30"/>
      <c r="F1262" s="35"/>
      <c r="G1262" s="32">
        <v>9601501.2200000007</v>
      </c>
      <c r="H1262" s="35"/>
      <c r="I1262" s="35"/>
      <c r="J1262" s="35"/>
      <c r="K1262" s="35"/>
      <c r="L1262" s="9"/>
      <c r="M1262" s="35"/>
      <c r="N1262" s="35"/>
      <c r="O1262" s="35"/>
      <c r="P1262" s="35"/>
      <c r="Q1262" s="35"/>
      <c r="R1262" s="30"/>
      <c r="S1262" s="30"/>
    </row>
    <row r="1263" spans="1:19" hidden="1" x14ac:dyDescent="0.25">
      <c r="A1263" s="21">
        <v>478</v>
      </c>
      <c r="B1263" s="33" t="s">
        <v>517</v>
      </c>
      <c r="C1263" s="111">
        <f t="shared" si="133"/>
        <v>2100469.6</v>
      </c>
      <c r="D1263" s="29">
        <f t="shared" si="132"/>
        <v>44008.27</v>
      </c>
      <c r="E1263" s="30"/>
      <c r="F1263" s="35"/>
      <c r="G1263" s="32">
        <v>2056461.33</v>
      </c>
      <c r="H1263" s="35"/>
      <c r="I1263" s="35"/>
      <c r="J1263" s="35"/>
      <c r="K1263" s="35"/>
      <c r="L1263" s="9"/>
      <c r="M1263" s="35"/>
      <c r="N1263" s="35"/>
      <c r="O1263" s="35"/>
      <c r="P1263" s="35"/>
      <c r="Q1263" s="35"/>
      <c r="R1263" s="30"/>
      <c r="S1263" s="30"/>
    </row>
    <row r="1264" spans="1:19" hidden="1" x14ac:dyDescent="0.25">
      <c r="A1264" s="21">
        <v>479</v>
      </c>
      <c r="B1264" s="33" t="s">
        <v>946</v>
      </c>
      <c r="C1264" s="111">
        <f t="shared" si="133"/>
        <v>799730.17</v>
      </c>
      <c r="D1264" s="29"/>
      <c r="E1264" s="30">
        <v>799730.17</v>
      </c>
      <c r="F1264" s="32"/>
      <c r="G1264" s="35"/>
      <c r="H1264" s="35"/>
      <c r="I1264" s="35"/>
      <c r="J1264" s="35"/>
      <c r="K1264" s="35"/>
      <c r="L1264" s="9"/>
      <c r="M1264" s="35"/>
      <c r="N1264" s="35"/>
      <c r="O1264" s="35"/>
      <c r="P1264" s="35"/>
      <c r="Q1264" s="32"/>
      <c r="R1264" s="30"/>
      <c r="S1264" s="30"/>
    </row>
    <row r="1265" spans="1:19" hidden="1" x14ac:dyDescent="0.25">
      <c r="A1265" s="21">
        <v>480</v>
      </c>
      <c r="B1265" s="33" t="s">
        <v>947</v>
      </c>
      <c r="C1265" s="111">
        <f t="shared" si="133"/>
        <v>501905.3</v>
      </c>
      <c r="D1265" s="29"/>
      <c r="E1265" s="30">
        <v>501905.3</v>
      </c>
      <c r="F1265" s="30"/>
      <c r="G1265" s="30"/>
      <c r="H1265" s="30"/>
      <c r="I1265" s="30"/>
      <c r="J1265" s="30"/>
      <c r="K1265" s="30"/>
      <c r="L1265" s="31"/>
      <c r="M1265" s="30"/>
      <c r="N1265" s="35"/>
      <c r="O1265" s="35"/>
      <c r="P1265" s="30"/>
      <c r="Q1265" s="32"/>
      <c r="R1265" s="30"/>
      <c r="S1265" s="30"/>
    </row>
    <row r="1266" spans="1:19" hidden="1" x14ac:dyDescent="0.25">
      <c r="A1266" s="21">
        <v>481</v>
      </c>
      <c r="B1266" s="33" t="s">
        <v>948</v>
      </c>
      <c r="C1266" s="111">
        <f t="shared" si="133"/>
        <v>371974.87</v>
      </c>
      <c r="D1266" s="29"/>
      <c r="E1266" s="30">
        <v>371974.87</v>
      </c>
      <c r="F1266" s="30"/>
      <c r="G1266" s="30"/>
      <c r="H1266" s="30"/>
      <c r="I1266" s="30"/>
      <c r="J1266" s="30"/>
      <c r="K1266" s="30"/>
      <c r="L1266" s="31"/>
      <c r="M1266" s="30"/>
      <c r="N1266" s="30"/>
      <c r="O1266" s="30"/>
      <c r="P1266" s="30"/>
      <c r="Q1266" s="32"/>
      <c r="R1266" s="30"/>
      <c r="S1266" s="30"/>
    </row>
    <row r="1267" spans="1:19" hidden="1" x14ac:dyDescent="0.25">
      <c r="A1267" s="21">
        <v>482</v>
      </c>
      <c r="B1267" s="33" t="s">
        <v>522</v>
      </c>
      <c r="C1267" s="111">
        <f t="shared" si="133"/>
        <v>5446813.7699999996</v>
      </c>
      <c r="D1267" s="29">
        <v>16832.939999999999</v>
      </c>
      <c r="E1267" s="30"/>
      <c r="F1267" s="32"/>
      <c r="G1267" s="34"/>
      <c r="H1267" s="32">
        <v>2557791.29</v>
      </c>
      <c r="I1267" s="32">
        <v>1113264.93</v>
      </c>
      <c r="J1267" s="32">
        <v>1758924.61</v>
      </c>
      <c r="K1267" s="30"/>
      <c r="L1267" s="31"/>
      <c r="M1267" s="30"/>
      <c r="N1267" s="30"/>
      <c r="O1267" s="30"/>
      <c r="P1267" s="30"/>
      <c r="Q1267" s="32"/>
      <c r="R1267" s="30"/>
      <c r="S1267" s="30"/>
    </row>
    <row r="1268" spans="1:19" hidden="1" x14ac:dyDescent="0.25">
      <c r="A1268" s="21">
        <v>483</v>
      </c>
      <c r="B1268" s="33" t="s">
        <v>524</v>
      </c>
      <c r="C1268" s="111">
        <f t="shared" si="133"/>
        <v>14457353.4</v>
      </c>
      <c r="D1268" s="29">
        <f>ROUND((F1268+G1268+H1268+I1268+J1268+K1268+M1268+O1268+P1268+Q1268+R1268+S1268)*0.0214,2)</f>
        <v>302905.19</v>
      </c>
      <c r="E1268" s="30"/>
      <c r="F1268" s="34"/>
      <c r="G1268" s="34"/>
      <c r="H1268" s="34">
        <v>6904147.7400000002</v>
      </c>
      <c r="I1268" s="34">
        <v>3301659.45</v>
      </c>
      <c r="J1268" s="34">
        <v>3948641.02</v>
      </c>
      <c r="K1268" s="30"/>
      <c r="L1268" s="31"/>
      <c r="M1268" s="30"/>
      <c r="N1268" s="30"/>
      <c r="O1268" s="30"/>
      <c r="P1268" s="30"/>
      <c r="Q1268" s="32"/>
      <c r="R1268" s="30"/>
      <c r="S1268" s="30"/>
    </row>
    <row r="1269" spans="1:19" hidden="1" x14ac:dyDescent="0.25">
      <c r="A1269" s="21">
        <v>484</v>
      </c>
      <c r="B1269" s="33" t="s">
        <v>528</v>
      </c>
      <c r="C1269" s="111">
        <f t="shared" si="133"/>
        <v>2609420.17</v>
      </c>
      <c r="D1269" s="29">
        <f>ROUND((F1269+G1269+H1269+I1269+J1269+K1269+M1269+O1269+P1269+Q1269+R1269+S1269)*0.0214,2)</f>
        <v>54671.62</v>
      </c>
      <c r="E1269" s="30"/>
      <c r="F1269" s="30"/>
      <c r="G1269" s="30">
        <v>2554748.5499999998</v>
      </c>
      <c r="H1269" s="30"/>
      <c r="I1269" s="30"/>
      <c r="J1269" s="30"/>
      <c r="K1269" s="30"/>
      <c r="L1269" s="31"/>
      <c r="M1269" s="30"/>
      <c r="N1269" s="30"/>
      <c r="O1269" s="30"/>
      <c r="P1269" s="30"/>
      <c r="Q1269" s="32"/>
      <c r="R1269" s="30"/>
      <c r="S1269" s="30"/>
    </row>
    <row r="1270" spans="1:19" hidden="1" x14ac:dyDescent="0.25">
      <c r="A1270" s="21">
        <v>485</v>
      </c>
      <c r="B1270" s="33" t="s">
        <v>949</v>
      </c>
      <c r="C1270" s="111">
        <f t="shared" si="133"/>
        <v>1355216.82</v>
      </c>
      <c r="D1270" s="29"/>
      <c r="E1270" s="30">
        <v>1355216.82</v>
      </c>
      <c r="F1270" s="34"/>
      <c r="G1270" s="34"/>
      <c r="H1270" s="34"/>
      <c r="I1270" s="34"/>
      <c r="J1270" s="34"/>
      <c r="K1270" s="30"/>
      <c r="L1270" s="31"/>
      <c r="M1270" s="30"/>
      <c r="N1270" s="35"/>
      <c r="O1270" s="35"/>
      <c r="P1270" s="30"/>
      <c r="Q1270" s="35"/>
      <c r="R1270" s="30"/>
      <c r="S1270" s="30"/>
    </row>
    <row r="1271" spans="1:19" hidden="1" x14ac:dyDescent="0.25">
      <c r="A1271" s="21">
        <v>486</v>
      </c>
      <c r="B1271" s="33" t="s">
        <v>950</v>
      </c>
      <c r="C1271" s="111">
        <f t="shared" si="133"/>
        <v>584574.38</v>
      </c>
      <c r="D1271" s="29"/>
      <c r="E1271" s="30">
        <v>584574.38</v>
      </c>
      <c r="F1271" s="35"/>
      <c r="G1271" s="35"/>
      <c r="H1271" s="35"/>
      <c r="I1271" s="35"/>
      <c r="J1271" s="35"/>
      <c r="K1271" s="30"/>
      <c r="L1271" s="31"/>
      <c r="M1271" s="30"/>
      <c r="N1271" s="35"/>
      <c r="O1271" s="32"/>
      <c r="P1271" s="35"/>
      <c r="Q1271" s="32"/>
      <c r="R1271" s="30"/>
      <c r="S1271" s="30"/>
    </row>
    <row r="1272" spans="1:19" hidden="1" x14ac:dyDescent="0.25">
      <c r="A1272" s="21">
        <v>487</v>
      </c>
      <c r="B1272" s="33" t="s">
        <v>951</v>
      </c>
      <c r="C1272" s="111">
        <f t="shared" si="133"/>
        <v>228183.85</v>
      </c>
      <c r="D1272" s="29"/>
      <c r="E1272" s="30">
        <v>228183.85</v>
      </c>
      <c r="F1272" s="35"/>
      <c r="G1272" s="35"/>
      <c r="H1272" s="30"/>
      <c r="I1272" s="30"/>
      <c r="J1272" s="30"/>
      <c r="K1272" s="30"/>
      <c r="L1272" s="31"/>
      <c r="M1272" s="30"/>
      <c r="N1272" s="30"/>
      <c r="O1272" s="34"/>
      <c r="P1272" s="30"/>
      <c r="Q1272" s="30"/>
      <c r="R1272" s="30"/>
      <c r="S1272" s="30"/>
    </row>
    <row r="1273" spans="1:19" hidden="1" x14ac:dyDescent="0.25">
      <c r="A1273" s="21">
        <v>488</v>
      </c>
      <c r="B1273" s="33" t="s">
        <v>529</v>
      </c>
      <c r="C1273" s="111">
        <f t="shared" si="133"/>
        <v>14098334.66</v>
      </c>
      <c r="D1273" s="29">
        <f>ROUND((F1273+G1273+H1273+I1273+J1273+K1273+M1273+O1273+P1273+Q1273+R1273+S1273)*0.0214,2)</f>
        <v>295383.15999999997</v>
      </c>
      <c r="E1273" s="30"/>
      <c r="F1273" s="32">
        <v>2420337.4</v>
      </c>
      <c r="G1273" s="35"/>
      <c r="H1273" s="34">
        <v>5552131</v>
      </c>
      <c r="I1273" s="34">
        <v>2655084.9</v>
      </c>
      <c r="J1273" s="34">
        <v>3175398.2</v>
      </c>
      <c r="K1273" s="30"/>
      <c r="L1273" s="31"/>
      <c r="M1273" s="30"/>
      <c r="N1273" s="30"/>
      <c r="O1273" s="30"/>
      <c r="P1273" s="30"/>
      <c r="Q1273" s="30"/>
      <c r="R1273" s="30"/>
      <c r="S1273" s="30"/>
    </row>
    <row r="1274" spans="1:19" hidden="1" x14ac:dyDescent="0.25">
      <c r="A1274" s="21">
        <v>489</v>
      </c>
      <c r="B1274" s="33" t="s">
        <v>530</v>
      </c>
      <c r="C1274" s="111">
        <f t="shared" si="133"/>
        <v>5932881.5599999996</v>
      </c>
      <c r="D1274" s="29">
        <f>ROUND((F1274+G1274+H1274+I1274+J1274+K1274+M1274+O1274+P1274+Q1274+R1274+S1274)*0.0214,2)</f>
        <v>124303.57</v>
      </c>
      <c r="E1274" s="30"/>
      <c r="F1274" s="30"/>
      <c r="G1274" s="34">
        <v>5808577.9900000002</v>
      </c>
      <c r="H1274" s="35"/>
      <c r="I1274" s="35"/>
      <c r="J1274" s="35"/>
      <c r="K1274" s="30"/>
      <c r="L1274" s="31"/>
      <c r="M1274" s="30"/>
      <c r="N1274" s="30"/>
      <c r="O1274" s="30"/>
      <c r="P1274" s="30"/>
      <c r="Q1274" s="35"/>
      <c r="R1274" s="30"/>
      <c r="S1274" s="30"/>
    </row>
    <row r="1275" spans="1:19" hidden="1" x14ac:dyDescent="0.25">
      <c r="A1275" s="21">
        <v>490</v>
      </c>
      <c r="B1275" s="33" t="s">
        <v>952</v>
      </c>
      <c r="C1275" s="111">
        <f t="shared" si="133"/>
        <v>622235.34</v>
      </c>
      <c r="D1275" s="29"/>
      <c r="E1275" s="30">
        <v>622235.34</v>
      </c>
      <c r="F1275" s="30"/>
      <c r="G1275" s="35"/>
      <c r="H1275" s="30"/>
      <c r="I1275" s="30"/>
      <c r="J1275" s="30"/>
      <c r="K1275" s="35"/>
      <c r="L1275" s="31"/>
      <c r="M1275" s="30"/>
      <c r="N1275" s="30"/>
      <c r="O1275" s="34"/>
      <c r="P1275" s="30"/>
      <c r="Q1275" s="34"/>
      <c r="R1275" s="30"/>
      <c r="S1275" s="30"/>
    </row>
    <row r="1276" spans="1:19" hidden="1" x14ac:dyDescent="0.25">
      <c r="A1276" s="21">
        <v>491</v>
      </c>
      <c r="B1276" s="33" t="s">
        <v>1122</v>
      </c>
      <c r="C1276" s="111">
        <f t="shared" si="133"/>
        <v>245551.03</v>
      </c>
      <c r="D1276" s="29"/>
      <c r="E1276" s="30">
        <v>245551.03</v>
      </c>
      <c r="F1276" s="30"/>
      <c r="G1276" s="35"/>
      <c r="H1276" s="30"/>
      <c r="I1276" s="30"/>
      <c r="J1276" s="30"/>
      <c r="K1276" s="30"/>
      <c r="L1276" s="31"/>
      <c r="M1276" s="30"/>
      <c r="N1276" s="30"/>
      <c r="O1276" s="34"/>
      <c r="P1276" s="30"/>
      <c r="Q1276" s="30"/>
      <c r="R1276" s="30"/>
      <c r="S1276" s="30"/>
    </row>
    <row r="1277" spans="1:19" hidden="1" x14ac:dyDescent="0.25">
      <c r="A1277" s="21">
        <v>492</v>
      </c>
      <c r="B1277" s="33" t="s">
        <v>953</v>
      </c>
      <c r="C1277" s="111">
        <f t="shared" si="133"/>
        <v>140354.85999999999</v>
      </c>
      <c r="D1277" s="29"/>
      <c r="E1277" s="30">
        <v>140354.85999999999</v>
      </c>
      <c r="F1277" s="30"/>
      <c r="G1277" s="35"/>
      <c r="H1277" s="35"/>
      <c r="I1277" s="35"/>
      <c r="J1277" s="35"/>
      <c r="K1277" s="30"/>
      <c r="L1277" s="31"/>
      <c r="M1277" s="30"/>
      <c r="N1277" s="30"/>
      <c r="O1277" s="34"/>
      <c r="P1277" s="30"/>
      <c r="Q1277" s="30"/>
      <c r="R1277" s="30"/>
      <c r="S1277" s="30"/>
    </row>
    <row r="1278" spans="1:19" hidden="1" x14ac:dyDescent="0.25">
      <c r="A1278" s="21">
        <v>493</v>
      </c>
      <c r="B1278" s="42" t="s">
        <v>534</v>
      </c>
      <c r="C1278" s="111">
        <f t="shared" si="133"/>
        <v>103306532.70999999</v>
      </c>
      <c r="D1278" s="29">
        <f t="shared" ref="D1278:D1285" si="134">ROUND((F1278+G1278+H1278+I1278+J1278+K1278+M1278+O1278+P1278+Q1278+R1278+S1278)*0.0214,2)</f>
        <v>2164440.77</v>
      </c>
      <c r="E1278" s="25"/>
      <c r="F1278" s="27"/>
      <c r="G1278" s="27">
        <v>10000000</v>
      </c>
      <c r="H1278" s="27">
        <v>7400000</v>
      </c>
      <c r="I1278" s="27">
        <v>3700000</v>
      </c>
      <c r="J1278" s="27">
        <v>5200000</v>
      </c>
      <c r="K1278" s="25"/>
      <c r="L1278" s="26"/>
      <c r="M1278" s="25"/>
      <c r="N1278" s="25" t="s">
        <v>56</v>
      </c>
      <c r="O1278" s="43">
        <v>27501591.940000001</v>
      </c>
      <c r="P1278" s="25"/>
      <c r="Q1278" s="43"/>
      <c r="R1278" s="25">
        <v>47340500</v>
      </c>
      <c r="S1278" s="25"/>
    </row>
    <row r="1279" spans="1:19" hidden="1" x14ac:dyDescent="0.25">
      <c r="A1279" s="21">
        <v>494</v>
      </c>
      <c r="B1279" s="33" t="s">
        <v>535</v>
      </c>
      <c r="C1279" s="111">
        <f t="shared" si="133"/>
        <v>36782757.5</v>
      </c>
      <c r="D1279" s="29">
        <f t="shared" si="134"/>
        <v>770658.91</v>
      </c>
      <c r="E1279" s="30"/>
      <c r="F1279" s="34">
        <v>3560598.59</v>
      </c>
      <c r="G1279" s="34">
        <v>5000000</v>
      </c>
      <c r="H1279" s="34">
        <v>3100000</v>
      </c>
      <c r="I1279" s="34">
        <v>1400000</v>
      </c>
      <c r="J1279" s="34">
        <v>2600000</v>
      </c>
      <c r="K1279" s="30"/>
      <c r="L1279" s="31"/>
      <c r="M1279" s="30"/>
      <c r="N1279" s="35"/>
      <c r="O1279" s="35"/>
      <c r="P1279" s="30"/>
      <c r="Q1279" s="32"/>
      <c r="R1279" s="30">
        <v>20351500</v>
      </c>
      <c r="S1279" s="30"/>
    </row>
    <row r="1280" spans="1:19" hidden="1" x14ac:dyDescent="0.25">
      <c r="A1280" s="21">
        <v>495</v>
      </c>
      <c r="B1280" s="33" t="s">
        <v>537</v>
      </c>
      <c r="C1280" s="111">
        <f t="shared" si="133"/>
        <v>47833986.18</v>
      </c>
      <c r="D1280" s="29">
        <f t="shared" si="134"/>
        <v>1002200.22</v>
      </c>
      <c r="E1280" s="30"/>
      <c r="F1280" s="30"/>
      <c r="G1280" s="34">
        <v>9558037.4800000004</v>
      </c>
      <c r="H1280" s="34">
        <v>6937959.4299999997</v>
      </c>
      <c r="I1280" s="34">
        <v>3317802</v>
      </c>
      <c r="J1280" s="34">
        <v>3967987.05</v>
      </c>
      <c r="K1280" s="30"/>
      <c r="L1280" s="31"/>
      <c r="M1280" s="30"/>
      <c r="N1280" s="25"/>
      <c r="O1280" s="44"/>
      <c r="P1280" s="30"/>
      <c r="Q1280" s="32"/>
      <c r="R1280" s="30">
        <v>23050000</v>
      </c>
      <c r="S1280" s="30"/>
    </row>
    <row r="1281" spans="1:19" hidden="1" x14ac:dyDescent="0.25">
      <c r="A1281" s="21">
        <v>496</v>
      </c>
      <c r="B1281" s="33" t="s">
        <v>539</v>
      </c>
      <c r="C1281" s="111">
        <f t="shared" si="133"/>
        <v>14657380.82</v>
      </c>
      <c r="D1281" s="29">
        <f t="shared" si="134"/>
        <v>307096.09000000003</v>
      </c>
      <c r="E1281" s="30"/>
      <c r="F1281" s="30"/>
      <c r="G1281" s="30"/>
      <c r="H1281" s="30">
        <v>6999680.3899999997</v>
      </c>
      <c r="I1281" s="30">
        <v>3347317.58</v>
      </c>
      <c r="J1281" s="30">
        <v>4003286.76</v>
      </c>
      <c r="K1281" s="30"/>
      <c r="L1281" s="31"/>
      <c r="M1281" s="30"/>
      <c r="N1281" s="30"/>
      <c r="O1281" s="32"/>
      <c r="P1281" s="30"/>
      <c r="Q1281" s="35"/>
      <c r="R1281" s="30"/>
      <c r="S1281" s="30"/>
    </row>
    <row r="1282" spans="1:19" hidden="1" x14ac:dyDescent="0.25">
      <c r="A1282" s="21">
        <v>497</v>
      </c>
      <c r="B1282" s="33" t="s">
        <v>542</v>
      </c>
      <c r="C1282" s="111">
        <f t="shared" si="133"/>
        <v>3564888.51</v>
      </c>
      <c r="D1282" s="29">
        <f t="shared" si="134"/>
        <v>74690.240000000005</v>
      </c>
      <c r="E1282" s="30"/>
      <c r="F1282" s="30"/>
      <c r="G1282" s="30">
        <v>1449937.1700000002</v>
      </c>
      <c r="H1282" s="30"/>
      <c r="I1282" s="30"/>
      <c r="J1282" s="30">
        <v>2040261.0999999996</v>
      </c>
      <c r="K1282" s="30"/>
      <c r="L1282" s="31"/>
      <c r="M1282" s="30"/>
      <c r="N1282" s="30"/>
      <c r="O1282" s="32"/>
      <c r="P1282" s="30"/>
      <c r="Q1282" s="35"/>
      <c r="R1282" s="30"/>
      <c r="S1282" s="30"/>
    </row>
    <row r="1283" spans="1:19" hidden="1" x14ac:dyDescent="0.25">
      <c r="A1283" s="21">
        <v>498</v>
      </c>
      <c r="B1283" s="33" t="s">
        <v>543</v>
      </c>
      <c r="C1283" s="111">
        <f t="shared" si="133"/>
        <v>7419397.5700000003</v>
      </c>
      <c r="D1283" s="29">
        <f t="shared" si="134"/>
        <v>155448.51</v>
      </c>
      <c r="E1283" s="30"/>
      <c r="F1283" s="30"/>
      <c r="G1283" s="34">
        <v>7263949.0599999996</v>
      </c>
      <c r="H1283" s="30"/>
      <c r="I1283" s="30"/>
      <c r="J1283" s="30"/>
      <c r="K1283" s="30"/>
      <c r="L1283" s="31"/>
      <c r="M1283" s="30"/>
      <c r="N1283" s="30"/>
      <c r="O1283" s="35"/>
      <c r="P1283" s="30"/>
      <c r="Q1283" s="35"/>
      <c r="R1283" s="30"/>
      <c r="S1283" s="30"/>
    </row>
    <row r="1284" spans="1:19" hidden="1" x14ac:dyDescent="0.25">
      <c r="A1284" s="21">
        <v>499</v>
      </c>
      <c r="B1284" s="33" t="s">
        <v>544</v>
      </c>
      <c r="C1284" s="111">
        <f t="shared" si="133"/>
        <v>5004860</v>
      </c>
      <c r="D1284" s="29">
        <f t="shared" si="134"/>
        <v>104860</v>
      </c>
      <c r="E1284" s="30"/>
      <c r="F1284" s="30"/>
      <c r="G1284" s="34"/>
      <c r="H1284" s="30">
        <v>2500000</v>
      </c>
      <c r="I1284" s="30">
        <v>900000</v>
      </c>
      <c r="J1284" s="30">
        <v>1500000</v>
      </c>
      <c r="K1284" s="30"/>
      <c r="L1284" s="31"/>
      <c r="M1284" s="30"/>
      <c r="N1284" s="30"/>
      <c r="O1284" s="35"/>
      <c r="P1284" s="30"/>
      <c r="Q1284" s="35"/>
      <c r="R1284" s="30"/>
      <c r="S1284" s="30"/>
    </row>
    <row r="1285" spans="1:19" hidden="1" x14ac:dyDescent="0.25">
      <c r="A1285" s="21">
        <v>500</v>
      </c>
      <c r="B1285" s="33" t="s">
        <v>545</v>
      </c>
      <c r="C1285" s="111">
        <f t="shared" si="133"/>
        <v>39566712.619999997</v>
      </c>
      <c r="D1285" s="29">
        <f t="shared" si="134"/>
        <v>828987.32</v>
      </c>
      <c r="E1285" s="30"/>
      <c r="F1285" s="32">
        <v>3006623.6</v>
      </c>
      <c r="G1285" s="34">
        <v>9501667.4800000004</v>
      </c>
      <c r="H1285" s="34">
        <v>6897041.7400000002</v>
      </c>
      <c r="I1285" s="34">
        <v>3298234.75</v>
      </c>
      <c r="J1285" s="34">
        <v>3944585.23</v>
      </c>
      <c r="K1285" s="30"/>
      <c r="L1285" s="31"/>
      <c r="M1285" s="30"/>
      <c r="N1285" s="30" t="s">
        <v>56</v>
      </c>
      <c r="O1285" s="32">
        <v>12089572.5</v>
      </c>
      <c r="P1285" s="30"/>
      <c r="Q1285" s="35"/>
      <c r="R1285" s="30"/>
      <c r="S1285" s="30"/>
    </row>
    <row r="1286" spans="1:19" hidden="1" x14ac:dyDescent="0.25">
      <c r="A1286" s="21">
        <v>501</v>
      </c>
      <c r="B1286" s="33" t="s">
        <v>954</v>
      </c>
      <c r="C1286" s="111">
        <f t="shared" si="133"/>
        <v>952054.99</v>
      </c>
      <c r="D1286" s="29"/>
      <c r="E1286" s="30">
        <v>952054.99</v>
      </c>
      <c r="F1286" s="35"/>
      <c r="G1286" s="34"/>
      <c r="H1286" s="30"/>
      <c r="I1286" s="30"/>
      <c r="J1286" s="30"/>
      <c r="K1286" s="30"/>
      <c r="L1286" s="31"/>
      <c r="M1286" s="30"/>
      <c r="N1286" s="30"/>
      <c r="O1286" s="35"/>
      <c r="P1286" s="30"/>
      <c r="Q1286" s="32"/>
      <c r="R1286" s="30"/>
      <c r="S1286" s="30"/>
    </row>
    <row r="1287" spans="1:19" hidden="1" x14ac:dyDescent="0.25">
      <c r="A1287" s="21">
        <v>502</v>
      </c>
      <c r="B1287" s="33" t="s">
        <v>955</v>
      </c>
      <c r="C1287" s="111">
        <f t="shared" si="133"/>
        <v>1285946.17</v>
      </c>
      <c r="D1287" s="29"/>
      <c r="E1287" s="30">
        <v>1285946.17</v>
      </c>
      <c r="F1287" s="35"/>
      <c r="G1287" s="30"/>
      <c r="H1287" s="30"/>
      <c r="I1287" s="30"/>
      <c r="J1287" s="30"/>
      <c r="K1287" s="30"/>
      <c r="L1287" s="31"/>
      <c r="M1287" s="30"/>
      <c r="N1287" s="30"/>
      <c r="O1287" s="32"/>
      <c r="P1287" s="30"/>
      <c r="Q1287" s="32"/>
      <c r="R1287" s="30"/>
      <c r="S1287" s="30"/>
    </row>
    <row r="1288" spans="1:19" hidden="1" x14ac:dyDescent="0.25">
      <c r="A1288" s="21">
        <v>503</v>
      </c>
      <c r="B1288" s="33" t="s">
        <v>956</v>
      </c>
      <c r="C1288" s="111">
        <f t="shared" si="133"/>
        <v>1372087.81</v>
      </c>
      <c r="D1288" s="29"/>
      <c r="E1288" s="30">
        <v>1372087.81</v>
      </c>
      <c r="F1288" s="35"/>
      <c r="G1288" s="35"/>
      <c r="H1288" s="35"/>
      <c r="I1288" s="35"/>
      <c r="J1288" s="35"/>
      <c r="K1288" s="30"/>
      <c r="L1288" s="31"/>
      <c r="M1288" s="30"/>
      <c r="N1288" s="30"/>
      <c r="O1288" s="32"/>
      <c r="P1288" s="30"/>
      <c r="Q1288" s="32"/>
      <c r="R1288" s="30"/>
      <c r="S1288" s="30"/>
    </row>
    <row r="1289" spans="1:19" hidden="1" x14ac:dyDescent="0.25">
      <c r="A1289" s="21">
        <v>504</v>
      </c>
      <c r="B1289" s="33" t="s">
        <v>957</v>
      </c>
      <c r="C1289" s="111">
        <f t="shared" si="133"/>
        <v>834594.91</v>
      </c>
      <c r="D1289" s="29"/>
      <c r="E1289" s="30">
        <v>834594.91</v>
      </c>
      <c r="F1289" s="30"/>
      <c r="G1289" s="35"/>
      <c r="H1289" s="30"/>
      <c r="I1289" s="30"/>
      <c r="J1289" s="30"/>
      <c r="K1289" s="30"/>
      <c r="L1289" s="31"/>
      <c r="M1289" s="30"/>
      <c r="N1289" s="30"/>
      <c r="O1289" s="34"/>
      <c r="P1289" s="30"/>
      <c r="Q1289" s="34"/>
      <c r="R1289" s="30"/>
      <c r="S1289" s="30"/>
    </row>
    <row r="1290" spans="1:19" hidden="1" x14ac:dyDescent="0.25">
      <c r="A1290" s="21">
        <v>505</v>
      </c>
      <c r="B1290" s="33" t="s">
        <v>958</v>
      </c>
      <c r="C1290" s="111">
        <f t="shared" si="133"/>
        <v>554733.75</v>
      </c>
      <c r="D1290" s="29"/>
      <c r="E1290" s="30">
        <v>554733.75</v>
      </c>
      <c r="F1290" s="30"/>
      <c r="G1290" s="35"/>
      <c r="H1290" s="30"/>
      <c r="I1290" s="30"/>
      <c r="J1290" s="30"/>
      <c r="K1290" s="30"/>
      <c r="L1290" s="31"/>
      <c r="M1290" s="30"/>
      <c r="N1290" s="30"/>
      <c r="O1290" s="34"/>
      <c r="P1290" s="30"/>
      <c r="Q1290" s="34"/>
      <c r="R1290" s="30"/>
      <c r="S1290" s="30"/>
    </row>
    <row r="1291" spans="1:19" hidden="1" x14ac:dyDescent="0.25">
      <c r="A1291" s="21">
        <v>506</v>
      </c>
      <c r="B1291" s="33" t="s">
        <v>959</v>
      </c>
      <c r="C1291" s="111">
        <f t="shared" si="133"/>
        <v>1732470.22</v>
      </c>
      <c r="D1291" s="29"/>
      <c r="E1291" s="30">
        <v>1732470.22</v>
      </c>
      <c r="F1291" s="32"/>
      <c r="G1291" s="34"/>
      <c r="H1291" s="30"/>
      <c r="I1291" s="30"/>
      <c r="J1291" s="30"/>
      <c r="K1291" s="30"/>
      <c r="L1291" s="31"/>
      <c r="M1291" s="30"/>
      <c r="N1291" s="30"/>
      <c r="O1291" s="32"/>
      <c r="P1291" s="30"/>
      <c r="Q1291" s="32"/>
      <c r="R1291" s="30"/>
      <c r="S1291" s="30"/>
    </row>
    <row r="1292" spans="1:19" hidden="1" x14ac:dyDescent="0.25">
      <c r="A1292" s="21">
        <v>507</v>
      </c>
      <c r="B1292" s="33" t="s">
        <v>551</v>
      </c>
      <c r="C1292" s="111">
        <f t="shared" si="133"/>
        <v>150910.74</v>
      </c>
      <c r="D1292" s="29"/>
      <c r="E1292" s="30">
        <v>150910.74</v>
      </c>
      <c r="F1292" s="34"/>
      <c r="G1292" s="30"/>
      <c r="H1292" s="35"/>
      <c r="I1292" s="35"/>
      <c r="J1292" s="35"/>
      <c r="K1292" s="30"/>
      <c r="L1292" s="31"/>
      <c r="M1292" s="30"/>
      <c r="N1292" s="30"/>
      <c r="O1292" s="30"/>
      <c r="P1292" s="30"/>
      <c r="Q1292" s="35"/>
      <c r="R1292" s="30"/>
      <c r="S1292" s="30"/>
    </row>
    <row r="1293" spans="1:19" hidden="1" x14ac:dyDescent="0.25">
      <c r="A1293" s="21">
        <v>508</v>
      </c>
      <c r="B1293" s="33" t="s">
        <v>960</v>
      </c>
      <c r="C1293" s="111">
        <f t="shared" ref="C1293:C1324" si="135">ROUND(SUM(D1293+E1293+F1293+G1293+H1293+I1293+J1293+K1293+M1293+O1293+P1293+Q1293+R1293+S1293),2)</f>
        <v>826830.27</v>
      </c>
      <c r="D1293" s="29"/>
      <c r="E1293" s="30">
        <v>826830.27</v>
      </c>
      <c r="F1293" s="30"/>
      <c r="G1293" s="30"/>
      <c r="H1293" s="30"/>
      <c r="I1293" s="30"/>
      <c r="J1293" s="30"/>
      <c r="K1293" s="30"/>
      <c r="L1293" s="31"/>
      <c r="M1293" s="30"/>
      <c r="N1293" s="30"/>
      <c r="O1293" s="32"/>
      <c r="P1293" s="30"/>
      <c r="Q1293" s="32"/>
      <c r="R1293" s="30"/>
      <c r="S1293" s="30"/>
    </row>
    <row r="1294" spans="1:19" hidden="1" x14ac:dyDescent="0.25">
      <c r="A1294" s="21">
        <v>509</v>
      </c>
      <c r="B1294" s="33" t="s">
        <v>961</v>
      </c>
      <c r="C1294" s="111">
        <f t="shared" si="135"/>
        <v>969516.49</v>
      </c>
      <c r="D1294" s="29"/>
      <c r="E1294" s="30">
        <v>969516.49</v>
      </c>
      <c r="F1294" s="34"/>
      <c r="G1294" s="30"/>
      <c r="H1294" s="30"/>
      <c r="I1294" s="30"/>
      <c r="J1294" s="30"/>
      <c r="K1294" s="30"/>
      <c r="L1294" s="31"/>
      <c r="M1294" s="30"/>
      <c r="N1294" s="30"/>
      <c r="O1294" s="32"/>
      <c r="P1294" s="30"/>
      <c r="Q1294" s="32"/>
      <c r="R1294" s="30"/>
      <c r="S1294" s="30"/>
    </row>
    <row r="1295" spans="1:19" hidden="1" x14ac:dyDescent="0.25">
      <c r="A1295" s="21">
        <v>510</v>
      </c>
      <c r="B1295" s="33" t="s">
        <v>962</v>
      </c>
      <c r="C1295" s="111">
        <f t="shared" si="135"/>
        <v>227263.72</v>
      </c>
      <c r="D1295" s="29"/>
      <c r="E1295" s="30">
        <v>227263.72</v>
      </c>
      <c r="F1295" s="30"/>
      <c r="G1295" s="35"/>
      <c r="H1295" s="30"/>
      <c r="I1295" s="30"/>
      <c r="J1295" s="30"/>
      <c r="K1295" s="30"/>
      <c r="L1295" s="31"/>
      <c r="M1295" s="30"/>
      <c r="N1295" s="30"/>
      <c r="O1295" s="35"/>
      <c r="P1295" s="30"/>
      <c r="Q1295" s="34"/>
      <c r="R1295" s="30"/>
      <c r="S1295" s="30"/>
    </row>
    <row r="1296" spans="1:19" hidden="1" x14ac:dyDescent="0.25">
      <c r="A1296" s="21">
        <v>511</v>
      </c>
      <c r="B1296" s="33" t="s">
        <v>963</v>
      </c>
      <c r="C1296" s="111">
        <f t="shared" si="135"/>
        <v>464983</v>
      </c>
      <c r="D1296" s="29"/>
      <c r="E1296" s="30">
        <v>464983</v>
      </c>
      <c r="F1296" s="34"/>
      <c r="G1296" s="35"/>
      <c r="H1296" s="30"/>
      <c r="I1296" s="30"/>
      <c r="J1296" s="30"/>
      <c r="K1296" s="30"/>
      <c r="L1296" s="31"/>
      <c r="M1296" s="30"/>
      <c r="N1296" s="30"/>
      <c r="O1296" s="30"/>
      <c r="P1296" s="30"/>
      <c r="Q1296" s="34"/>
      <c r="R1296" s="30"/>
      <c r="S1296" s="30"/>
    </row>
    <row r="1297" spans="1:19" hidden="1" x14ac:dyDescent="0.25">
      <c r="A1297" s="21">
        <v>512</v>
      </c>
      <c r="B1297" s="33" t="s">
        <v>552</v>
      </c>
      <c r="C1297" s="111">
        <f t="shared" si="135"/>
        <v>33626154.640000001</v>
      </c>
      <c r="D1297" s="29">
        <f>ROUND((F1297+G1297+H1297+I1297+J1297+K1297+M1297+O1297+P1297+Q1297+R1297+S1297)*0.0214,2)</f>
        <v>704522.92</v>
      </c>
      <c r="E1297" s="30"/>
      <c r="F1297" s="34">
        <v>3696677.4</v>
      </c>
      <c r="G1297" s="32">
        <v>11745621.939999999</v>
      </c>
      <c r="H1297" s="34">
        <v>8525853.8399999999</v>
      </c>
      <c r="I1297" s="34">
        <v>4077253.4</v>
      </c>
      <c r="J1297" s="34">
        <v>4876225.1399999997</v>
      </c>
      <c r="K1297" s="30"/>
      <c r="L1297" s="31"/>
      <c r="M1297" s="30"/>
      <c r="N1297" s="30"/>
      <c r="O1297" s="30"/>
      <c r="P1297" s="30"/>
      <c r="Q1297" s="30"/>
      <c r="R1297" s="30"/>
      <c r="S1297" s="30"/>
    </row>
    <row r="1298" spans="1:19" hidden="1" x14ac:dyDescent="0.25">
      <c r="A1298" s="21">
        <v>513</v>
      </c>
      <c r="B1298" s="33" t="s">
        <v>556</v>
      </c>
      <c r="C1298" s="111">
        <f t="shared" si="135"/>
        <v>13926176.16</v>
      </c>
      <c r="D1298" s="29">
        <f>ROUND((F1298+G1298+H1298+I1298+J1298+K1298+M1298+O1298+P1298+Q1298+R1298+S1298)*0.0214,2)</f>
        <v>291776.15999999997</v>
      </c>
      <c r="E1298" s="30"/>
      <c r="F1298" s="34"/>
      <c r="G1298" s="34"/>
      <c r="H1298" s="34"/>
      <c r="I1298" s="34"/>
      <c r="J1298" s="34"/>
      <c r="K1298" s="30"/>
      <c r="L1298" s="31"/>
      <c r="M1298" s="30"/>
      <c r="N1298" s="30"/>
      <c r="O1298" s="30"/>
      <c r="P1298" s="30"/>
      <c r="Q1298" s="35"/>
      <c r="R1298" s="30">
        <v>13634400</v>
      </c>
      <c r="S1298" s="30"/>
    </row>
    <row r="1299" spans="1:19" hidden="1" x14ac:dyDescent="0.25">
      <c r="A1299" s="21">
        <v>514</v>
      </c>
      <c r="B1299" s="33" t="s">
        <v>964</v>
      </c>
      <c r="C1299" s="111">
        <f t="shared" si="135"/>
        <v>1402323.84</v>
      </c>
      <c r="D1299" s="29"/>
      <c r="E1299" s="30">
        <v>1402323.84</v>
      </c>
      <c r="F1299" s="34"/>
      <c r="G1299" s="30"/>
      <c r="H1299" s="30"/>
      <c r="I1299" s="30"/>
      <c r="J1299" s="30"/>
      <c r="K1299" s="30"/>
      <c r="L1299" s="31"/>
      <c r="M1299" s="30"/>
      <c r="N1299" s="30"/>
      <c r="O1299" s="30"/>
      <c r="P1299" s="30"/>
      <c r="Q1299" s="32"/>
      <c r="R1299" s="30"/>
      <c r="S1299" s="30"/>
    </row>
    <row r="1300" spans="1:19" hidden="1" x14ac:dyDescent="0.25">
      <c r="A1300" s="21">
        <v>515</v>
      </c>
      <c r="B1300" s="33" t="s">
        <v>965</v>
      </c>
      <c r="C1300" s="111">
        <f t="shared" si="135"/>
        <v>1243967.07</v>
      </c>
      <c r="D1300" s="29"/>
      <c r="E1300" s="30">
        <v>1243967.07</v>
      </c>
      <c r="F1300" s="30"/>
      <c r="G1300" s="34"/>
      <c r="H1300" s="30"/>
      <c r="I1300" s="30"/>
      <c r="J1300" s="30"/>
      <c r="K1300" s="30"/>
      <c r="L1300" s="31"/>
      <c r="M1300" s="30"/>
      <c r="N1300" s="30"/>
      <c r="O1300" s="32"/>
      <c r="P1300" s="34"/>
      <c r="Q1300" s="32"/>
      <c r="R1300" s="30"/>
      <c r="S1300" s="30"/>
    </row>
    <row r="1301" spans="1:19" hidden="1" x14ac:dyDescent="0.25">
      <c r="A1301" s="21">
        <v>516</v>
      </c>
      <c r="B1301" s="33" t="s">
        <v>557</v>
      </c>
      <c r="C1301" s="111">
        <f t="shared" si="135"/>
        <v>22640485.18</v>
      </c>
      <c r="D1301" s="29">
        <f>ROUND((F1301+G1301+H1301+I1301+J1301+K1301+M1301+O1301+P1301+Q1301+R1301+S1301)*0.0214,2)</f>
        <v>474355.18</v>
      </c>
      <c r="E1301" s="30"/>
      <c r="F1301" s="30"/>
      <c r="G1301" s="35"/>
      <c r="H1301" s="34">
        <v>2500000</v>
      </c>
      <c r="I1301" s="34">
        <v>900000</v>
      </c>
      <c r="J1301" s="34">
        <v>1500000</v>
      </c>
      <c r="K1301" s="30"/>
      <c r="L1301" s="31"/>
      <c r="M1301" s="30"/>
      <c r="N1301" s="30"/>
      <c r="O1301" s="32"/>
      <c r="P1301" s="35"/>
      <c r="Q1301" s="32"/>
      <c r="R1301" s="30">
        <v>17266130</v>
      </c>
      <c r="S1301" s="30"/>
    </row>
    <row r="1302" spans="1:19" hidden="1" x14ac:dyDescent="0.25">
      <c r="A1302" s="21">
        <v>517</v>
      </c>
      <c r="B1302" s="33" t="s">
        <v>559</v>
      </c>
      <c r="C1302" s="111">
        <f t="shared" si="135"/>
        <v>23439374.699999999</v>
      </c>
      <c r="D1302" s="29">
        <f>ROUND((F1302+G1302+H1302+I1302+J1302+K1302+M1302+O1302+P1302+Q1302+R1302+S1302)*0.0214,2)</f>
        <v>491093.22</v>
      </c>
      <c r="E1302" s="30"/>
      <c r="F1302" s="30"/>
      <c r="G1302" s="34">
        <v>2700000</v>
      </c>
      <c r="H1302" s="34"/>
      <c r="I1302" s="30"/>
      <c r="J1302" s="30"/>
      <c r="K1302" s="30"/>
      <c r="L1302" s="31"/>
      <c r="M1302" s="30"/>
      <c r="N1302" s="30" t="s">
        <v>56</v>
      </c>
      <c r="O1302" s="34">
        <v>7294990.3399999999</v>
      </c>
      <c r="P1302" s="30">
        <v>2540251.14</v>
      </c>
      <c r="Q1302" s="32"/>
      <c r="R1302" s="30">
        <v>10413040</v>
      </c>
      <c r="S1302" s="30"/>
    </row>
    <row r="1303" spans="1:19" hidden="1" x14ac:dyDescent="0.25">
      <c r="A1303" s="21">
        <v>518</v>
      </c>
      <c r="B1303" s="33" t="s">
        <v>560</v>
      </c>
      <c r="C1303" s="111">
        <f t="shared" si="135"/>
        <v>34554677.689999998</v>
      </c>
      <c r="D1303" s="29">
        <f>ROUND((F1303+G1303+H1303+I1303+J1303+K1303+M1303+O1303+P1303+Q1303+R1303+S1303)*0.0214,2)</f>
        <v>723976.99</v>
      </c>
      <c r="E1303" s="30"/>
      <c r="F1303" s="30"/>
      <c r="G1303" s="34">
        <v>4000000</v>
      </c>
      <c r="H1303" s="34">
        <v>2000785.66</v>
      </c>
      <c r="I1303" s="34">
        <v>983355.81</v>
      </c>
      <c r="J1303" s="34">
        <v>2448536.73</v>
      </c>
      <c r="K1303" s="30"/>
      <c r="L1303" s="31"/>
      <c r="M1303" s="30"/>
      <c r="N1303" s="30"/>
      <c r="O1303" s="30"/>
      <c r="P1303" s="34">
        <v>4103462.5</v>
      </c>
      <c r="Q1303" s="32"/>
      <c r="R1303" s="30">
        <v>20294560</v>
      </c>
      <c r="S1303" s="30"/>
    </row>
    <row r="1304" spans="1:19" hidden="1" x14ac:dyDescent="0.25">
      <c r="A1304" s="21">
        <v>519</v>
      </c>
      <c r="B1304" s="33" t="s">
        <v>966</v>
      </c>
      <c r="C1304" s="111">
        <f t="shared" si="135"/>
        <v>60416460.189999998</v>
      </c>
      <c r="D1304" s="29">
        <f>ROUND((F1304+G1304+H1304+I1304+J1304+K1304+M1304+O1304+P1304+Q1304+R1304+S1304)*0.0214,2)</f>
        <v>1206750.28</v>
      </c>
      <c r="E1304" s="30">
        <v>2819510</v>
      </c>
      <c r="F1304" s="35"/>
      <c r="G1304" s="35"/>
      <c r="H1304" s="35"/>
      <c r="I1304" s="35"/>
      <c r="J1304" s="35"/>
      <c r="K1304" s="30"/>
      <c r="L1304" s="31"/>
      <c r="M1304" s="30"/>
      <c r="N1304" s="30" t="s">
        <v>56</v>
      </c>
      <c r="O1304" s="34">
        <v>26934810.219999999</v>
      </c>
      <c r="P1304" s="34">
        <v>9829468.0199999996</v>
      </c>
      <c r="Q1304" s="34">
        <v>19625921.670000002</v>
      </c>
      <c r="R1304" s="30"/>
      <c r="S1304" s="30"/>
    </row>
    <row r="1305" spans="1:19" hidden="1" x14ac:dyDescent="0.25">
      <c r="A1305" s="21">
        <v>520</v>
      </c>
      <c r="B1305" s="33" t="s">
        <v>967</v>
      </c>
      <c r="C1305" s="111">
        <f t="shared" si="135"/>
        <v>134070.65</v>
      </c>
      <c r="D1305" s="29"/>
      <c r="E1305" s="30">
        <v>134070.65</v>
      </c>
      <c r="F1305" s="30"/>
      <c r="G1305" s="30"/>
      <c r="H1305" s="30"/>
      <c r="I1305" s="30"/>
      <c r="J1305" s="30"/>
      <c r="K1305" s="30"/>
      <c r="L1305" s="31"/>
      <c r="M1305" s="30"/>
      <c r="N1305" s="30"/>
      <c r="O1305" s="35"/>
      <c r="P1305" s="34"/>
      <c r="Q1305" s="35"/>
      <c r="R1305" s="30"/>
      <c r="S1305" s="30"/>
    </row>
    <row r="1306" spans="1:19" hidden="1" x14ac:dyDescent="0.25">
      <c r="A1306" s="21">
        <v>521</v>
      </c>
      <c r="B1306" s="33" t="s">
        <v>1106</v>
      </c>
      <c r="C1306" s="111">
        <f t="shared" si="135"/>
        <v>2659886.11</v>
      </c>
      <c r="D1306" s="29">
        <f>ROUND((F1306+G1306+H1306+I1306+J1306+K1306+M1306+O1306+P1306+Q1306+R1306+S1306)*0.0214,2)</f>
        <v>55728.959999999999</v>
      </c>
      <c r="E1306" s="30"/>
      <c r="F1306" s="30"/>
      <c r="G1306" s="34">
        <v>1101598.55</v>
      </c>
      <c r="H1306" s="34">
        <v>866738.46</v>
      </c>
      <c r="I1306" s="34">
        <v>135632</v>
      </c>
      <c r="J1306" s="34">
        <v>500188.14</v>
      </c>
      <c r="K1306" s="30"/>
      <c r="L1306" s="31"/>
      <c r="M1306" s="30"/>
      <c r="N1306" s="30"/>
      <c r="O1306" s="35"/>
      <c r="P1306" s="34"/>
      <c r="Q1306" s="30"/>
      <c r="R1306" s="30"/>
      <c r="S1306" s="30"/>
    </row>
    <row r="1307" spans="1:19" hidden="1" x14ac:dyDescent="0.25">
      <c r="A1307" s="21">
        <v>522</v>
      </c>
      <c r="B1307" s="33" t="s">
        <v>561</v>
      </c>
      <c r="C1307" s="111">
        <f t="shared" si="135"/>
        <v>5100564.88</v>
      </c>
      <c r="D1307" s="29">
        <f>ROUND((F1307+G1307+H1307+I1307+J1307+K1307+M1307+O1307+P1307+Q1307+R1307+S1307)*0.0214,2)</f>
        <v>106865.17</v>
      </c>
      <c r="E1307" s="30"/>
      <c r="F1307" s="30"/>
      <c r="G1307" s="34">
        <v>2446287.38</v>
      </c>
      <c r="H1307" s="34">
        <v>1235012.5900000001</v>
      </c>
      <c r="I1307" s="34">
        <v>647001.53</v>
      </c>
      <c r="J1307" s="34">
        <v>665398.21</v>
      </c>
      <c r="K1307" s="30"/>
      <c r="L1307" s="31"/>
      <c r="M1307" s="30"/>
      <c r="N1307" s="30"/>
      <c r="O1307" s="35"/>
      <c r="P1307" s="34"/>
      <c r="Q1307" s="30"/>
      <c r="R1307" s="30"/>
      <c r="S1307" s="30"/>
    </row>
    <row r="1308" spans="1:19" hidden="1" x14ac:dyDescent="0.25">
      <c r="A1308" s="21">
        <v>523</v>
      </c>
      <c r="B1308" s="33" t="s">
        <v>1107</v>
      </c>
      <c r="C1308" s="111">
        <f t="shared" si="135"/>
        <v>671603.19</v>
      </c>
      <c r="D1308" s="29"/>
      <c r="E1308" s="30">
        <v>671603.19</v>
      </c>
      <c r="F1308" s="34"/>
      <c r="G1308" s="34"/>
      <c r="H1308" s="34"/>
      <c r="I1308" s="34"/>
      <c r="J1308" s="34"/>
      <c r="K1308" s="30"/>
      <c r="L1308" s="31"/>
      <c r="M1308" s="30"/>
      <c r="N1308" s="30"/>
      <c r="O1308" s="32"/>
      <c r="P1308" s="30"/>
      <c r="Q1308" s="30"/>
      <c r="R1308" s="30"/>
      <c r="S1308" s="30"/>
    </row>
    <row r="1309" spans="1:19" hidden="1" x14ac:dyDescent="0.25">
      <c r="A1309" s="21">
        <v>524</v>
      </c>
      <c r="B1309" s="33" t="s">
        <v>968</v>
      </c>
      <c r="C1309" s="111">
        <f t="shared" si="135"/>
        <v>789256.49</v>
      </c>
      <c r="D1309" s="29"/>
      <c r="E1309" s="30">
        <v>789256.49</v>
      </c>
      <c r="F1309" s="34"/>
      <c r="G1309" s="34"/>
      <c r="H1309" s="30"/>
      <c r="I1309" s="30"/>
      <c r="J1309" s="34"/>
      <c r="K1309" s="30"/>
      <c r="L1309" s="31"/>
      <c r="M1309" s="30"/>
      <c r="N1309" s="30"/>
      <c r="O1309" s="35"/>
      <c r="P1309" s="30"/>
      <c r="Q1309" s="35"/>
      <c r="R1309" s="30"/>
      <c r="S1309" s="30"/>
    </row>
    <row r="1310" spans="1:19" hidden="1" x14ac:dyDescent="0.25">
      <c r="A1310" s="21">
        <v>525</v>
      </c>
      <c r="B1310" s="33" t="s">
        <v>969</v>
      </c>
      <c r="C1310" s="111">
        <f t="shared" si="135"/>
        <v>207307.01</v>
      </c>
      <c r="D1310" s="29"/>
      <c r="E1310" s="30">
        <v>207307.01</v>
      </c>
      <c r="F1310" s="30"/>
      <c r="G1310" s="30"/>
      <c r="H1310" s="30"/>
      <c r="I1310" s="30"/>
      <c r="J1310" s="32"/>
      <c r="K1310" s="30"/>
      <c r="L1310" s="31"/>
      <c r="M1310" s="30"/>
      <c r="N1310" s="30"/>
      <c r="O1310" s="30"/>
      <c r="P1310" s="30"/>
      <c r="Q1310" s="30"/>
      <c r="R1310" s="30"/>
      <c r="S1310" s="30"/>
    </row>
    <row r="1311" spans="1:19" hidden="1" x14ac:dyDescent="0.25">
      <c r="A1311" s="21">
        <v>526</v>
      </c>
      <c r="B1311" s="33" t="s">
        <v>970</v>
      </c>
      <c r="C1311" s="111">
        <f t="shared" si="135"/>
        <v>654210.46</v>
      </c>
      <c r="D1311" s="29"/>
      <c r="E1311" s="30">
        <v>654210.46</v>
      </c>
      <c r="F1311" s="34"/>
      <c r="G1311" s="34"/>
      <c r="H1311" s="30"/>
      <c r="I1311" s="30"/>
      <c r="J1311" s="30"/>
      <c r="K1311" s="30"/>
      <c r="L1311" s="31"/>
      <c r="M1311" s="30"/>
      <c r="N1311" s="30"/>
      <c r="O1311" s="32"/>
      <c r="P1311" s="30"/>
      <c r="Q1311" s="34"/>
      <c r="R1311" s="30"/>
      <c r="S1311" s="30"/>
    </row>
    <row r="1312" spans="1:19" hidden="1" x14ac:dyDescent="0.25">
      <c r="A1312" s="21">
        <v>527</v>
      </c>
      <c r="B1312" s="33" t="s">
        <v>971</v>
      </c>
      <c r="C1312" s="111">
        <f t="shared" si="135"/>
        <v>831038.01</v>
      </c>
      <c r="D1312" s="29"/>
      <c r="E1312" s="30">
        <v>831038.01</v>
      </c>
      <c r="F1312" s="34"/>
      <c r="G1312" s="30"/>
      <c r="H1312" s="30"/>
      <c r="I1312" s="30"/>
      <c r="J1312" s="30"/>
      <c r="K1312" s="30"/>
      <c r="L1312" s="31"/>
      <c r="M1312" s="30"/>
      <c r="N1312" s="30"/>
      <c r="O1312" s="32"/>
      <c r="P1312" s="30"/>
      <c r="Q1312" s="34"/>
      <c r="R1312" s="30"/>
      <c r="S1312" s="30"/>
    </row>
    <row r="1313" spans="1:19" hidden="1" x14ac:dyDescent="0.25">
      <c r="A1313" s="21">
        <v>528</v>
      </c>
      <c r="B1313" s="33" t="s">
        <v>972</v>
      </c>
      <c r="C1313" s="111">
        <f t="shared" si="135"/>
        <v>466056.89</v>
      </c>
      <c r="D1313" s="29"/>
      <c r="E1313" s="30">
        <v>466056.89</v>
      </c>
      <c r="F1313" s="34"/>
      <c r="G1313" s="35"/>
      <c r="H1313" s="30"/>
      <c r="I1313" s="30"/>
      <c r="J1313" s="30"/>
      <c r="K1313" s="30"/>
      <c r="L1313" s="31"/>
      <c r="M1313" s="30"/>
      <c r="N1313" s="30"/>
      <c r="O1313" s="30"/>
      <c r="P1313" s="30"/>
      <c r="Q1313" s="32"/>
      <c r="R1313" s="30"/>
      <c r="S1313" s="30"/>
    </row>
    <row r="1314" spans="1:19" hidden="1" x14ac:dyDescent="0.25">
      <c r="A1314" s="21">
        <v>529</v>
      </c>
      <c r="B1314" s="33" t="s">
        <v>973</v>
      </c>
      <c r="C1314" s="111">
        <f t="shared" si="135"/>
        <v>377422.81</v>
      </c>
      <c r="D1314" s="29"/>
      <c r="E1314" s="30">
        <v>377422.81</v>
      </c>
      <c r="F1314" s="30"/>
      <c r="G1314" s="34"/>
      <c r="H1314" s="30"/>
      <c r="I1314" s="30"/>
      <c r="J1314" s="30"/>
      <c r="K1314" s="30"/>
      <c r="L1314" s="31"/>
      <c r="M1314" s="30"/>
      <c r="N1314" s="30"/>
      <c r="O1314" s="35"/>
      <c r="P1314" s="30"/>
      <c r="Q1314" s="35"/>
      <c r="R1314" s="30"/>
      <c r="S1314" s="30"/>
    </row>
    <row r="1315" spans="1:19" hidden="1" x14ac:dyDescent="0.25">
      <c r="A1315" s="21">
        <v>530</v>
      </c>
      <c r="B1315" s="33" t="s">
        <v>974</v>
      </c>
      <c r="C1315" s="111">
        <f t="shared" si="135"/>
        <v>381968.48</v>
      </c>
      <c r="D1315" s="29"/>
      <c r="E1315" s="30">
        <v>381968.48</v>
      </c>
      <c r="F1315" s="30"/>
      <c r="G1315" s="34"/>
      <c r="H1315" s="30"/>
      <c r="I1315" s="30"/>
      <c r="J1315" s="30"/>
      <c r="K1315" s="30"/>
      <c r="L1315" s="31"/>
      <c r="M1315" s="30"/>
      <c r="N1315" s="30"/>
      <c r="O1315" s="32"/>
      <c r="P1315" s="30"/>
      <c r="Q1315" s="32"/>
      <c r="R1315" s="30"/>
      <c r="S1315" s="30"/>
    </row>
    <row r="1316" spans="1:19" hidden="1" x14ac:dyDescent="0.25">
      <c r="A1316" s="21">
        <v>531</v>
      </c>
      <c r="B1316" s="33" t="s">
        <v>975</v>
      </c>
      <c r="C1316" s="111">
        <f t="shared" si="135"/>
        <v>1197409.8600000001</v>
      </c>
      <c r="D1316" s="29"/>
      <c r="E1316" s="30">
        <v>1197409.8600000001</v>
      </c>
      <c r="F1316" s="30"/>
      <c r="G1316" s="34"/>
      <c r="H1316" s="30"/>
      <c r="I1316" s="30"/>
      <c r="J1316" s="30"/>
      <c r="K1316" s="30"/>
      <c r="L1316" s="31"/>
      <c r="M1316" s="30"/>
      <c r="N1316" s="30"/>
      <c r="O1316" s="32"/>
      <c r="P1316" s="30"/>
      <c r="Q1316" s="32"/>
      <c r="R1316" s="30"/>
      <c r="S1316" s="30"/>
    </row>
    <row r="1317" spans="1:19" hidden="1" x14ac:dyDescent="0.25">
      <c r="A1317" s="21">
        <v>532</v>
      </c>
      <c r="B1317" s="33" t="s">
        <v>976</v>
      </c>
      <c r="C1317" s="111">
        <f t="shared" si="135"/>
        <v>379830.1</v>
      </c>
      <c r="D1317" s="29"/>
      <c r="E1317" s="30">
        <v>379830.1</v>
      </c>
      <c r="F1317" s="30"/>
      <c r="G1317" s="30"/>
      <c r="H1317" s="30"/>
      <c r="I1317" s="30"/>
      <c r="J1317" s="30"/>
      <c r="K1317" s="30"/>
      <c r="L1317" s="31"/>
      <c r="M1317" s="30"/>
      <c r="N1317" s="30"/>
      <c r="O1317" s="32"/>
      <c r="P1317" s="30"/>
      <c r="Q1317" s="32"/>
      <c r="R1317" s="30"/>
      <c r="S1317" s="30"/>
    </row>
    <row r="1318" spans="1:19" hidden="1" x14ac:dyDescent="0.25">
      <c r="A1318" s="21">
        <v>533</v>
      </c>
      <c r="B1318" s="33" t="s">
        <v>977</v>
      </c>
      <c r="C1318" s="111">
        <f t="shared" si="135"/>
        <v>624426.31000000006</v>
      </c>
      <c r="D1318" s="29"/>
      <c r="E1318" s="30">
        <v>624426.31000000006</v>
      </c>
      <c r="F1318" s="32"/>
      <c r="G1318" s="35"/>
      <c r="H1318" s="30"/>
      <c r="I1318" s="30"/>
      <c r="J1318" s="30"/>
      <c r="K1318" s="30"/>
      <c r="L1318" s="31"/>
      <c r="M1318" s="30"/>
      <c r="N1318" s="30"/>
      <c r="O1318" s="35"/>
      <c r="P1318" s="30"/>
      <c r="Q1318" s="32"/>
      <c r="R1318" s="30"/>
      <c r="S1318" s="30"/>
    </row>
    <row r="1319" spans="1:19" hidden="1" x14ac:dyDescent="0.25">
      <c r="A1319" s="21">
        <v>534</v>
      </c>
      <c r="B1319" s="33" t="s">
        <v>978</v>
      </c>
      <c r="C1319" s="111">
        <f t="shared" si="135"/>
        <v>554587.64</v>
      </c>
      <c r="D1319" s="29"/>
      <c r="E1319" s="30">
        <v>554587.64</v>
      </c>
      <c r="F1319" s="35"/>
      <c r="G1319" s="30"/>
      <c r="H1319" s="30"/>
      <c r="I1319" s="30"/>
      <c r="J1319" s="30"/>
      <c r="K1319" s="30"/>
      <c r="L1319" s="31"/>
      <c r="M1319" s="30"/>
      <c r="N1319" s="30"/>
      <c r="O1319" s="34"/>
      <c r="P1319" s="30"/>
      <c r="Q1319" s="34"/>
      <c r="R1319" s="30"/>
      <c r="S1319" s="30"/>
    </row>
    <row r="1320" spans="1:19" hidden="1" x14ac:dyDescent="0.25">
      <c r="A1320" s="21">
        <v>535</v>
      </c>
      <c r="B1320" s="33" t="s">
        <v>979</v>
      </c>
      <c r="C1320" s="111">
        <f t="shared" si="135"/>
        <v>1294272.3999999999</v>
      </c>
      <c r="D1320" s="29"/>
      <c r="E1320" s="30">
        <v>1294272.3999999999</v>
      </c>
      <c r="F1320" s="34"/>
      <c r="G1320" s="30"/>
      <c r="H1320" s="30"/>
      <c r="I1320" s="30"/>
      <c r="J1320" s="30"/>
      <c r="K1320" s="30"/>
      <c r="L1320" s="31"/>
      <c r="M1320" s="30"/>
      <c r="N1320" s="30"/>
      <c r="O1320" s="32"/>
      <c r="P1320" s="30"/>
      <c r="Q1320" s="32"/>
      <c r="R1320" s="30"/>
      <c r="S1320" s="30"/>
    </row>
    <row r="1321" spans="1:19" hidden="1" x14ac:dyDescent="0.25">
      <c r="A1321" s="21">
        <v>536</v>
      </c>
      <c r="B1321" s="33" t="s">
        <v>980</v>
      </c>
      <c r="C1321" s="111">
        <f t="shared" si="135"/>
        <v>557989.89</v>
      </c>
      <c r="D1321" s="29"/>
      <c r="E1321" s="30">
        <v>557989.89</v>
      </c>
      <c r="F1321" s="35"/>
      <c r="G1321" s="30"/>
      <c r="H1321" s="30"/>
      <c r="I1321" s="30"/>
      <c r="J1321" s="30"/>
      <c r="K1321" s="30"/>
      <c r="L1321" s="31"/>
      <c r="M1321" s="30"/>
      <c r="N1321" s="30"/>
      <c r="O1321" s="32"/>
      <c r="P1321" s="30"/>
      <c r="Q1321" s="32"/>
      <c r="R1321" s="30"/>
      <c r="S1321" s="30"/>
    </row>
    <row r="1322" spans="1:19" hidden="1" x14ac:dyDescent="0.25">
      <c r="A1322" s="21">
        <v>537</v>
      </c>
      <c r="B1322" s="33" t="s">
        <v>981</v>
      </c>
      <c r="C1322" s="111">
        <f t="shared" si="135"/>
        <v>673731.1</v>
      </c>
      <c r="D1322" s="29"/>
      <c r="E1322" s="30">
        <v>673731.1</v>
      </c>
      <c r="F1322" s="30"/>
      <c r="G1322" s="30"/>
      <c r="H1322" s="30"/>
      <c r="I1322" s="30"/>
      <c r="J1322" s="34"/>
      <c r="K1322" s="30"/>
      <c r="L1322" s="31"/>
      <c r="M1322" s="30"/>
      <c r="N1322" s="30"/>
      <c r="O1322" s="34"/>
      <c r="P1322" s="30"/>
      <c r="Q1322" s="32"/>
      <c r="R1322" s="30"/>
      <c r="S1322" s="30"/>
    </row>
    <row r="1323" spans="1:19" hidden="1" x14ac:dyDescent="0.25">
      <c r="A1323" s="21">
        <v>538</v>
      </c>
      <c r="B1323" s="33" t="s">
        <v>982</v>
      </c>
      <c r="C1323" s="111">
        <f t="shared" si="135"/>
        <v>1812638.6</v>
      </c>
      <c r="D1323" s="29"/>
      <c r="E1323" s="30">
        <v>1812638.6</v>
      </c>
      <c r="F1323" s="58"/>
      <c r="G1323" s="30"/>
      <c r="H1323" s="34"/>
      <c r="I1323" s="34"/>
      <c r="J1323" s="34"/>
      <c r="K1323" s="30"/>
      <c r="L1323" s="31"/>
      <c r="M1323" s="30"/>
      <c r="N1323" s="30"/>
      <c r="O1323" s="34"/>
      <c r="P1323" s="69"/>
      <c r="Q1323" s="32"/>
      <c r="R1323" s="30"/>
      <c r="S1323" s="30"/>
    </row>
    <row r="1324" spans="1:19" hidden="1" x14ac:dyDescent="0.25">
      <c r="A1324" s="21">
        <v>539</v>
      </c>
      <c r="B1324" s="33" t="s">
        <v>563</v>
      </c>
      <c r="C1324" s="111">
        <f t="shared" si="135"/>
        <v>7270373.4500000002</v>
      </c>
      <c r="D1324" s="29">
        <f>ROUND((F1324+G1324+H1324+I1324+J1324+K1324+M1324+O1324+P1324+Q1324+R1324+S1324)*0.0214,2)</f>
        <v>152326.21</v>
      </c>
      <c r="E1324" s="30"/>
      <c r="F1324" s="32">
        <v>2353705.37</v>
      </c>
      <c r="G1324" s="30"/>
      <c r="H1324" s="30"/>
      <c r="I1324" s="30"/>
      <c r="J1324" s="69"/>
      <c r="K1324" s="69"/>
      <c r="L1324" s="69"/>
      <c r="M1324" s="69"/>
      <c r="N1324" s="69"/>
      <c r="O1324" s="69"/>
      <c r="P1324" s="34">
        <v>4764341.87</v>
      </c>
      <c r="Q1324" s="58"/>
      <c r="R1324" s="30"/>
      <c r="S1324" s="30"/>
    </row>
    <row r="1325" spans="1:19" hidden="1" x14ac:dyDescent="0.25">
      <c r="A1325" s="21">
        <v>540</v>
      </c>
      <c r="B1325" s="33" t="s">
        <v>983</v>
      </c>
      <c r="C1325" s="111">
        <f t="shared" ref="C1325:C1347" si="136">ROUND(SUM(D1325+E1325+F1325+G1325+H1325+I1325+J1325+K1325+M1325+O1325+P1325+Q1325+R1325+S1325),2)</f>
        <v>970760.34</v>
      </c>
      <c r="D1325" s="29"/>
      <c r="E1325" s="30">
        <v>970760.34</v>
      </c>
      <c r="F1325" s="35"/>
      <c r="G1325" s="35"/>
      <c r="H1325" s="35"/>
      <c r="I1325" s="35"/>
      <c r="J1325" s="32"/>
      <c r="K1325" s="35"/>
      <c r="L1325" s="9"/>
      <c r="M1325" s="35"/>
      <c r="N1325" s="35"/>
      <c r="O1325" s="32"/>
      <c r="P1325" s="35"/>
      <c r="Q1325" s="32"/>
      <c r="R1325" s="30"/>
      <c r="S1325" s="30"/>
    </row>
    <row r="1326" spans="1:19" hidden="1" x14ac:dyDescent="0.25">
      <c r="A1326" s="21">
        <v>541</v>
      </c>
      <c r="B1326" s="33" t="s">
        <v>984</v>
      </c>
      <c r="C1326" s="111">
        <f t="shared" si="136"/>
        <v>720817.82</v>
      </c>
      <c r="D1326" s="29"/>
      <c r="E1326" s="30">
        <v>720817.82</v>
      </c>
      <c r="F1326" s="35"/>
      <c r="G1326" s="35"/>
      <c r="H1326" s="35"/>
      <c r="I1326" s="35"/>
      <c r="J1326" s="35"/>
      <c r="K1326" s="35"/>
      <c r="L1326" s="9"/>
      <c r="M1326" s="35"/>
      <c r="N1326" s="35"/>
      <c r="O1326" s="32"/>
      <c r="P1326" s="35"/>
      <c r="Q1326" s="32"/>
      <c r="R1326" s="30"/>
      <c r="S1326" s="30"/>
    </row>
    <row r="1327" spans="1:19" hidden="1" x14ac:dyDescent="0.25">
      <c r="A1327" s="21">
        <v>542</v>
      </c>
      <c r="B1327" s="33" t="s">
        <v>985</v>
      </c>
      <c r="C1327" s="111">
        <f t="shared" si="136"/>
        <v>729396.5</v>
      </c>
      <c r="D1327" s="29"/>
      <c r="E1327" s="30">
        <v>729396.5</v>
      </c>
      <c r="F1327" s="30"/>
      <c r="G1327" s="30"/>
      <c r="H1327" s="30"/>
      <c r="I1327" s="30"/>
      <c r="J1327" s="30"/>
      <c r="K1327" s="30"/>
      <c r="L1327" s="31"/>
      <c r="M1327" s="30"/>
      <c r="N1327" s="35"/>
      <c r="O1327" s="32"/>
      <c r="P1327" s="30"/>
      <c r="Q1327" s="32"/>
      <c r="R1327" s="30"/>
      <c r="S1327" s="30"/>
    </row>
    <row r="1328" spans="1:19" hidden="1" x14ac:dyDescent="0.25">
      <c r="A1328" s="21">
        <v>543</v>
      </c>
      <c r="B1328" s="33" t="s">
        <v>986</v>
      </c>
      <c r="C1328" s="111">
        <f t="shared" si="136"/>
        <v>311188.8</v>
      </c>
      <c r="D1328" s="29"/>
      <c r="E1328" s="30">
        <v>311188.8</v>
      </c>
      <c r="F1328" s="30"/>
      <c r="G1328" s="30"/>
      <c r="H1328" s="30"/>
      <c r="I1328" s="30"/>
      <c r="J1328" s="30"/>
      <c r="K1328" s="30"/>
      <c r="L1328" s="31"/>
      <c r="M1328" s="30"/>
      <c r="N1328" s="30"/>
      <c r="O1328" s="30"/>
      <c r="P1328" s="30"/>
      <c r="Q1328" s="32"/>
      <c r="R1328" s="30"/>
      <c r="S1328" s="30"/>
    </row>
    <row r="1329" spans="1:19" hidden="1" x14ac:dyDescent="0.25">
      <c r="A1329" s="21">
        <v>544</v>
      </c>
      <c r="B1329" s="33" t="s">
        <v>987</v>
      </c>
      <c r="C1329" s="111">
        <f t="shared" si="136"/>
        <v>725034.11</v>
      </c>
      <c r="D1329" s="29"/>
      <c r="E1329" s="30">
        <v>725034.11</v>
      </c>
      <c r="F1329" s="30"/>
      <c r="G1329" s="30"/>
      <c r="H1329" s="30"/>
      <c r="I1329" s="30"/>
      <c r="J1329" s="30"/>
      <c r="K1329" s="30"/>
      <c r="L1329" s="31"/>
      <c r="M1329" s="30"/>
      <c r="N1329" s="35"/>
      <c r="O1329" s="32"/>
      <c r="P1329" s="30"/>
      <c r="Q1329" s="32"/>
      <c r="R1329" s="30"/>
      <c r="S1329" s="30"/>
    </row>
    <row r="1330" spans="1:19" hidden="1" x14ac:dyDescent="0.25">
      <c r="A1330" s="21">
        <v>545</v>
      </c>
      <c r="B1330" s="33" t="s">
        <v>988</v>
      </c>
      <c r="C1330" s="111">
        <f t="shared" si="136"/>
        <v>261530.91</v>
      </c>
      <c r="D1330" s="29"/>
      <c r="E1330" s="30">
        <v>261530.91</v>
      </c>
      <c r="F1330" s="30"/>
      <c r="G1330" s="35"/>
      <c r="H1330" s="30"/>
      <c r="I1330" s="30"/>
      <c r="J1330" s="30"/>
      <c r="K1330" s="30"/>
      <c r="L1330" s="31"/>
      <c r="M1330" s="30"/>
      <c r="N1330" s="30"/>
      <c r="O1330" s="34"/>
      <c r="P1330" s="30"/>
      <c r="Q1330" s="30"/>
      <c r="R1330" s="30"/>
      <c r="S1330" s="30"/>
    </row>
    <row r="1331" spans="1:19" hidden="1" x14ac:dyDescent="0.25">
      <c r="A1331" s="21">
        <v>546</v>
      </c>
      <c r="B1331" s="33" t="s">
        <v>564</v>
      </c>
      <c r="C1331" s="111">
        <f t="shared" si="136"/>
        <v>37421747.670000002</v>
      </c>
      <c r="D1331" s="29">
        <f>ROUND((F1331+G1331+H1331+I1331+J1331+K1331+M1331+O1331+P1331+Q1331+R1331+S1331)*0.0214,2)</f>
        <v>784046.8</v>
      </c>
      <c r="E1331" s="30"/>
      <c r="F1331" s="34">
        <v>1944475.92</v>
      </c>
      <c r="G1331" s="32">
        <v>5800000</v>
      </c>
      <c r="H1331" s="34">
        <v>3900000</v>
      </c>
      <c r="I1331" s="34">
        <v>1500000</v>
      </c>
      <c r="J1331" s="34">
        <v>2000000</v>
      </c>
      <c r="K1331" s="30"/>
      <c r="L1331" s="31"/>
      <c r="M1331" s="30"/>
      <c r="N1331" s="30" t="s">
        <v>56</v>
      </c>
      <c r="O1331" s="32">
        <v>4924524.95</v>
      </c>
      <c r="P1331" s="34"/>
      <c r="Q1331" s="32"/>
      <c r="R1331" s="30">
        <v>16568700</v>
      </c>
      <c r="S1331" s="30"/>
    </row>
    <row r="1332" spans="1:19" hidden="1" x14ac:dyDescent="0.25">
      <c r="A1332" s="21">
        <v>547</v>
      </c>
      <c r="B1332" s="33" t="s">
        <v>565</v>
      </c>
      <c r="C1332" s="111">
        <f t="shared" si="136"/>
        <v>6103570.5099999998</v>
      </c>
      <c r="D1332" s="29">
        <f>ROUND((F1332+G1332+H1332+I1332+J1332+K1332+M1332+O1332+P1332+Q1332+R1332+S1332)*0.0214,2)</f>
        <v>121911.9</v>
      </c>
      <c r="E1332" s="30">
        <f>M1332*0.05</f>
        <v>284840.886</v>
      </c>
      <c r="F1332" s="34"/>
      <c r="G1332" s="32"/>
      <c r="H1332" s="34"/>
      <c r="I1332" s="34"/>
      <c r="J1332" s="34"/>
      <c r="K1332" s="30"/>
      <c r="L1332" s="31">
        <v>2</v>
      </c>
      <c r="M1332" s="30">
        <v>5696817.7199999997</v>
      </c>
      <c r="N1332" s="30"/>
      <c r="O1332" s="32"/>
      <c r="P1332" s="34"/>
      <c r="Q1332" s="32"/>
      <c r="R1332" s="30"/>
      <c r="S1332" s="30"/>
    </row>
    <row r="1333" spans="1:19" hidden="1" x14ac:dyDescent="0.25">
      <c r="A1333" s="21">
        <v>548</v>
      </c>
      <c r="B1333" s="33" t="s">
        <v>989</v>
      </c>
      <c r="C1333" s="111">
        <f t="shared" si="136"/>
        <v>2174587.16</v>
      </c>
      <c r="D1333" s="29"/>
      <c r="E1333" s="30">
        <v>2174587.16</v>
      </c>
      <c r="F1333" s="30"/>
      <c r="G1333" s="35"/>
      <c r="H1333" s="30"/>
      <c r="I1333" s="30"/>
      <c r="J1333" s="30"/>
      <c r="K1333" s="30"/>
      <c r="L1333" s="31"/>
      <c r="M1333" s="30"/>
      <c r="N1333" s="30"/>
      <c r="O1333" s="32"/>
      <c r="P1333" s="30"/>
      <c r="Q1333" s="35"/>
      <c r="R1333" s="30"/>
      <c r="S1333" s="30"/>
    </row>
    <row r="1334" spans="1:19" hidden="1" x14ac:dyDescent="0.25">
      <c r="A1334" s="21">
        <v>549</v>
      </c>
      <c r="B1334" s="33" t="s">
        <v>990</v>
      </c>
      <c r="C1334" s="111">
        <f t="shared" si="136"/>
        <v>479337.44</v>
      </c>
      <c r="D1334" s="29"/>
      <c r="E1334" s="30">
        <v>479337.44</v>
      </c>
      <c r="F1334" s="30"/>
      <c r="G1334" s="30"/>
      <c r="H1334" s="30"/>
      <c r="I1334" s="30"/>
      <c r="J1334" s="30"/>
      <c r="K1334" s="30"/>
      <c r="L1334" s="31"/>
      <c r="M1334" s="30"/>
      <c r="N1334" s="30"/>
      <c r="O1334" s="32"/>
      <c r="P1334" s="30"/>
      <c r="Q1334" s="32"/>
      <c r="R1334" s="30"/>
      <c r="S1334" s="30"/>
    </row>
    <row r="1335" spans="1:19" hidden="1" x14ac:dyDescent="0.25">
      <c r="A1335" s="21">
        <v>550</v>
      </c>
      <c r="B1335" s="33" t="s">
        <v>991</v>
      </c>
      <c r="C1335" s="111">
        <f t="shared" si="136"/>
        <v>387188.25</v>
      </c>
      <c r="D1335" s="29"/>
      <c r="E1335" s="30">
        <v>387188.25</v>
      </c>
      <c r="F1335" s="35"/>
      <c r="G1335" s="30"/>
      <c r="H1335" s="30"/>
      <c r="I1335" s="30"/>
      <c r="J1335" s="30"/>
      <c r="K1335" s="30"/>
      <c r="L1335" s="31"/>
      <c r="M1335" s="30"/>
      <c r="N1335" s="30"/>
      <c r="O1335" s="34"/>
      <c r="P1335" s="30"/>
      <c r="Q1335" s="32"/>
      <c r="R1335" s="30"/>
      <c r="S1335" s="30"/>
    </row>
    <row r="1336" spans="1:19" hidden="1" x14ac:dyDescent="0.25">
      <c r="A1336" s="21">
        <v>551</v>
      </c>
      <c r="B1336" s="33" t="s">
        <v>573</v>
      </c>
      <c r="C1336" s="111">
        <f t="shared" si="136"/>
        <v>8769016.0199999996</v>
      </c>
      <c r="D1336" s="29">
        <f t="shared" ref="D1336:D1346" si="137">ROUND((F1336+G1336+H1336+I1336+J1336+K1336+M1336+O1336+P1336+Q1336+R1336+S1336)*0.0214,2)</f>
        <v>183725.22</v>
      </c>
      <c r="E1336" s="30"/>
      <c r="F1336" s="35"/>
      <c r="G1336" s="30"/>
      <c r="H1336" s="30">
        <v>4024900.8</v>
      </c>
      <c r="I1336" s="30">
        <v>1824355.2</v>
      </c>
      <c r="J1336" s="30">
        <v>2736034.8</v>
      </c>
      <c r="K1336" s="30"/>
      <c r="L1336" s="31"/>
      <c r="M1336" s="30"/>
      <c r="N1336" s="30"/>
      <c r="O1336" s="34"/>
      <c r="P1336" s="30"/>
      <c r="Q1336" s="32"/>
      <c r="R1336" s="30"/>
      <c r="S1336" s="30"/>
    </row>
    <row r="1337" spans="1:19" hidden="1" x14ac:dyDescent="0.25">
      <c r="A1337" s="21">
        <v>552</v>
      </c>
      <c r="B1337" s="33" t="s">
        <v>580</v>
      </c>
      <c r="C1337" s="111">
        <f t="shared" si="136"/>
        <v>53375077.340000004</v>
      </c>
      <c r="D1337" s="29">
        <f t="shared" si="137"/>
        <v>1118295.1399999999</v>
      </c>
      <c r="E1337" s="30"/>
      <c r="F1337" s="32"/>
      <c r="G1337" s="34"/>
      <c r="H1337" s="34">
        <v>7400000</v>
      </c>
      <c r="I1337" s="34">
        <v>3600000</v>
      </c>
      <c r="J1337" s="34">
        <v>5200000</v>
      </c>
      <c r="K1337" s="30"/>
      <c r="L1337" s="31"/>
      <c r="M1337" s="30"/>
      <c r="N1337" s="30" t="s">
        <v>56</v>
      </c>
      <c r="O1337" s="32">
        <v>11343604.439999999</v>
      </c>
      <c r="P1337" s="34"/>
      <c r="Q1337" s="35"/>
      <c r="R1337" s="30">
        <v>24713177.760000002</v>
      </c>
      <c r="S1337" s="30"/>
    </row>
    <row r="1338" spans="1:19" hidden="1" x14ac:dyDescent="0.25">
      <c r="A1338" s="21">
        <v>553</v>
      </c>
      <c r="B1338" s="33" t="s">
        <v>581</v>
      </c>
      <c r="C1338" s="111">
        <f t="shared" si="136"/>
        <v>26818764.280000001</v>
      </c>
      <c r="D1338" s="29">
        <f t="shared" si="137"/>
        <v>561896.95999999996</v>
      </c>
      <c r="E1338" s="30"/>
      <c r="F1338" s="34">
        <v>6311375.0999999996</v>
      </c>
      <c r="G1338" s="34">
        <v>19945492.219999999</v>
      </c>
      <c r="H1338" s="30"/>
      <c r="I1338" s="30"/>
      <c r="J1338" s="30"/>
      <c r="K1338" s="30"/>
      <c r="L1338" s="31"/>
      <c r="M1338" s="30"/>
      <c r="N1338" s="30"/>
      <c r="O1338" s="35"/>
      <c r="P1338" s="30"/>
      <c r="Q1338" s="35"/>
      <c r="R1338" s="30"/>
      <c r="S1338" s="30"/>
    </row>
    <row r="1339" spans="1:19" hidden="1" x14ac:dyDescent="0.25">
      <c r="A1339" s="21">
        <v>554</v>
      </c>
      <c r="B1339" s="33" t="s">
        <v>585</v>
      </c>
      <c r="C1339" s="111">
        <f t="shared" si="136"/>
        <v>2410643.86</v>
      </c>
      <c r="D1339" s="29">
        <f t="shared" si="137"/>
        <v>50506.93</v>
      </c>
      <c r="E1339" s="30"/>
      <c r="F1339" s="51"/>
      <c r="G1339" s="30">
        <v>1532630.9</v>
      </c>
      <c r="H1339" s="40"/>
      <c r="I1339" s="40"/>
      <c r="J1339" s="40">
        <v>827506.03</v>
      </c>
      <c r="K1339" s="40"/>
      <c r="L1339" s="76"/>
      <c r="M1339" s="40"/>
      <c r="N1339" s="40"/>
      <c r="O1339" s="41"/>
      <c r="P1339" s="40"/>
      <c r="Q1339" s="41"/>
      <c r="R1339" s="30"/>
      <c r="S1339" s="30"/>
    </row>
    <row r="1340" spans="1:19" hidden="1" x14ac:dyDescent="0.25">
      <c r="A1340" s="21">
        <v>555</v>
      </c>
      <c r="B1340" s="33" t="s">
        <v>586</v>
      </c>
      <c r="C1340" s="111">
        <f t="shared" si="136"/>
        <v>838028.06</v>
      </c>
      <c r="D1340" s="29">
        <f t="shared" si="137"/>
        <v>17558.060000000001</v>
      </c>
      <c r="E1340" s="30"/>
      <c r="F1340" s="51"/>
      <c r="G1340" s="40"/>
      <c r="H1340" s="40"/>
      <c r="I1340" s="40"/>
      <c r="J1340" s="40">
        <v>820470</v>
      </c>
      <c r="K1340" s="40"/>
      <c r="L1340" s="76"/>
      <c r="M1340" s="40"/>
      <c r="N1340" s="40"/>
      <c r="O1340" s="41"/>
      <c r="P1340" s="40"/>
      <c r="Q1340" s="41"/>
      <c r="R1340" s="30"/>
      <c r="S1340" s="30"/>
    </row>
    <row r="1341" spans="1:19" hidden="1" x14ac:dyDescent="0.25">
      <c r="A1341" s="21">
        <v>556</v>
      </c>
      <c r="B1341" s="33" t="s">
        <v>587</v>
      </c>
      <c r="C1341" s="111">
        <f t="shared" si="136"/>
        <v>83880533.849999994</v>
      </c>
      <c r="D1341" s="29">
        <f t="shared" si="137"/>
        <v>1757434.33</v>
      </c>
      <c r="E1341" s="30"/>
      <c r="F1341" s="51">
        <v>5292682.08</v>
      </c>
      <c r="G1341" s="51">
        <v>5900000</v>
      </c>
      <c r="H1341" s="51">
        <v>3850000</v>
      </c>
      <c r="I1341" s="51">
        <v>2100000</v>
      </c>
      <c r="J1341" s="45">
        <v>3100000</v>
      </c>
      <c r="K1341" s="40"/>
      <c r="L1341" s="76"/>
      <c r="M1341" s="40"/>
      <c r="N1341" s="40" t="s">
        <v>56</v>
      </c>
      <c r="O1341" s="45">
        <v>13337251.060000001</v>
      </c>
      <c r="P1341" s="51">
        <v>7711380.8799999999</v>
      </c>
      <c r="Q1341" s="45"/>
      <c r="R1341" s="30">
        <v>40831785.5</v>
      </c>
      <c r="S1341" s="30"/>
    </row>
    <row r="1342" spans="1:19" hidden="1" x14ac:dyDescent="0.25">
      <c r="A1342" s="21">
        <v>557</v>
      </c>
      <c r="B1342" s="33" t="s">
        <v>588</v>
      </c>
      <c r="C1342" s="111">
        <f t="shared" si="136"/>
        <v>25283823.440000001</v>
      </c>
      <c r="D1342" s="29">
        <f t="shared" si="137"/>
        <v>529737.43999999994</v>
      </c>
      <c r="E1342" s="30"/>
      <c r="F1342" s="35"/>
      <c r="G1342" s="35"/>
      <c r="H1342" s="32">
        <v>7439580</v>
      </c>
      <c r="I1342" s="32">
        <v>3557682</v>
      </c>
      <c r="J1342" s="32">
        <v>4254876</v>
      </c>
      <c r="K1342" s="35"/>
      <c r="L1342" s="9"/>
      <c r="M1342" s="35"/>
      <c r="N1342" s="35"/>
      <c r="O1342" s="35"/>
      <c r="P1342" s="35"/>
      <c r="Q1342" s="32">
        <v>9501948</v>
      </c>
      <c r="R1342" s="30"/>
      <c r="S1342" s="30"/>
    </row>
    <row r="1343" spans="1:19" hidden="1" x14ac:dyDescent="0.25">
      <c r="A1343" s="21">
        <v>558</v>
      </c>
      <c r="B1343" s="33" t="s">
        <v>591</v>
      </c>
      <c r="C1343" s="111">
        <f t="shared" si="136"/>
        <v>1130345.3700000001</v>
      </c>
      <c r="D1343" s="29">
        <f t="shared" si="137"/>
        <v>23682.58</v>
      </c>
      <c r="E1343" s="30"/>
      <c r="F1343" s="30"/>
      <c r="G1343" s="34"/>
      <c r="H1343" s="30"/>
      <c r="I1343" s="30"/>
      <c r="J1343" s="30"/>
      <c r="K1343" s="34">
        <v>1106662.79</v>
      </c>
      <c r="L1343" s="31"/>
      <c r="M1343" s="30"/>
      <c r="N1343" s="35"/>
      <c r="O1343" s="35"/>
      <c r="P1343" s="30"/>
      <c r="Q1343" s="30"/>
      <c r="R1343" s="30"/>
      <c r="S1343" s="30"/>
    </row>
    <row r="1344" spans="1:19" hidden="1" x14ac:dyDescent="0.25">
      <c r="A1344" s="21">
        <v>559</v>
      </c>
      <c r="B1344" s="33" t="s">
        <v>592</v>
      </c>
      <c r="C1344" s="111">
        <f t="shared" si="136"/>
        <v>8701667.6799999997</v>
      </c>
      <c r="D1344" s="29">
        <f t="shared" si="137"/>
        <v>182314.17</v>
      </c>
      <c r="E1344" s="30"/>
      <c r="F1344" s="30"/>
      <c r="G1344" s="34">
        <v>8519353.5099999998</v>
      </c>
      <c r="H1344" s="30"/>
      <c r="I1344" s="30"/>
      <c r="J1344" s="30"/>
      <c r="K1344" s="30"/>
      <c r="L1344" s="31"/>
      <c r="M1344" s="30"/>
      <c r="N1344" s="35"/>
      <c r="O1344" s="35"/>
      <c r="P1344" s="30"/>
      <c r="Q1344" s="30"/>
      <c r="R1344" s="30"/>
      <c r="S1344" s="30"/>
    </row>
    <row r="1345" spans="1:19" hidden="1" x14ac:dyDescent="0.25">
      <c r="A1345" s="21">
        <v>560</v>
      </c>
      <c r="B1345" s="33" t="s">
        <v>598</v>
      </c>
      <c r="C1345" s="111">
        <f t="shared" si="136"/>
        <v>14061015.25</v>
      </c>
      <c r="D1345" s="29">
        <f t="shared" si="137"/>
        <v>294601.26</v>
      </c>
      <c r="E1345" s="30"/>
      <c r="F1345" s="30"/>
      <c r="G1345" s="34">
        <v>5532801.5</v>
      </c>
      <c r="H1345" s="34">
        <v>4016133.27</v>
      </c>
      <c r="I1345" s="34">
        <v>1920555.33</v>
      </c>
      <c r="J1345" s="34">
        <v>2296923.89</v>
      </c>
      <c r="K1345" s="30"/>
      <c r="L1345" s="31"/>
      <c r="M1345" s="30"/>
      <c r="N1345" s="35"/>
      <c r="O1345" s="35"/>
      <c r="P1345" s="30"/>
      <c r="Q1345" s="35"/>
      <c r="R1345" s="30"/>
      <c r="S1345" s="30"/>
    </row>
    <row r="1346" spans="1:19" hidden="1" x14ac:dyDescent="0.25">
      <c r="A1346" s="21">
        <v>561</v>
      </c>
      <c r="B1346" s="33" t="s">
        <v>599</v>
      </c>
      <c r="C1346" s="111">
        <f t="shared" si="136"/>
        <v>24209918.670000002</v>
      </c>
      <c r="D1346" s="29">
        <f t="shared" si="137"/>
        <v>507237.38</v>
      </c>
      <c r="E1346" s="30"/>
      <c r="F1346" s="30"/>
      <c r="G1346" s="30"/>
      <c r="H1346" s="30"/>
      <c r="I1346" s="30"/>
      <c r="J1346" s="30"/>
      <c r="K1346" s="30"/>
      <c r="L1346" s="31"/>
      <c r="M1346" s="30"/>
      <c r="N1346" s="35" t="s">
        <v>56</v>
      </c>
      <c r="O1346" s="32">
        <v>23702681.289999999</v>
      </c>
      <c r="P1346" s="30"/>
      <c r="Q1346" s="35"/>
      <c r="R1346" s="30"/>
      <c r="S1346" s="30"/>
    </row>
    <row r="1347" spans="1:19" hidden="1" x14ac:dyDescent="0.25">
      <c r="A1347" s="21">
        <v>562</v>
      </c>
      <c r="B1347" s="33" t="s">
        <v>992</v>
      </c>
      <c r="C1347" s="111">
        <f t="shared" si="136"/>
        <v>8209684.5700000003</v>
      </c>
      <c r="D1347" s="29">
        <v>165799.85999999999</v>
      </c>
      <c r="E1347" s="30">
        <v>178615.99</v>
      </c>
      <c r="F1347" s="30"/>
      <c r="G1347" s="30"/>
      <c r="H1347" s="30"/>
      <c r="I1347" s="30"/>
      <c r="J1347" s="30"/>
      <c r="K1347" s="30"/>
      <c r="L1347" s="31">
        <v>5</v>
      </c>
      <c r="M1347" s="30">
        <v>7865268.7199999997</v>
      </c>
      <c r="N1347" s="35"/>
      <c r="O1347" s="32"/>
      <c r="P1347" s="30"/>
      <c r="Q1347" s="35"/>
      <c r="R1347" s="30"/>
      <c r="S1347" s="30"/>
    </row>
    <row r="1348" spans="1:19" hidden="1" x14ac:dyDescent="0.25">
      <c r="A1348" s="196" t="s">
        <v>601</v>
      </c>
      <c r="B1348" s="196"/>
      <c r="C1348" s="66">
        <f t="shared" ref="C1348" si="138">ROUND(SUM(D1348+E1348+F1348+G1348+H1348+I1348+J1348+K1348+M1348+O1348+P1348+Q1348+R1348+S1348),2)</f>
        <v>1434135145.3399999</v>
      </c>
      <c r="D1348" s="36">
        <f>ROUND(SUM(D1192:D1347),2)</f>
        <v>28538960.710000001</v>
      </c>
      <c r="E1348" s="36">
        <f t="shared" ref="E1348:M1348" si="139">ROUND(SUM(E1192:E1347),2)</f>
        <v>54932251.439999998</v>
      </c>
      <c r="F1348" s="36">
        <f t="shared" si="139"/>
        <v>57082493.700000003</v>
      </c>
      <c r="G1348" s="36">
        <f t="shared" si="139"/>
        <v>272345024.56</v>
      </c>
      <c r="H1348" s="36">
        <f t="shared" si="139"/>
        <v>148351118.88999999</v>
      </c>
      <c r="I1348" s="36">
        <f t="shared" si="139"/>
        <v>69844087.150000006</v>
      </c>
      <c r="J1348" s="36">
        <f t="shared" si="139"/>
        <v>96654858.400000006</v>
      </c>
      <c r="K1348" s="36">
        <f t="shared" si="139"/>
        <v>4400450.42</v>
      </c>
      <c r="L1348" s="36">
        <f t="shared" si="139"/>
        <v>23</v>
      </c>
      <c r="M1348" s="36">
        <f t="shared" si="139"/>
        <v>50097939.759999998</v>
      </c>
      <c r="N1348" s="118" t="s">
        <v>19</v>
      </c>
      <c r="O1348" s="36">
        <f>ROUND(SUM(O1192:O1347),2)</f>
        <v>287043921.75</v>
      </c>
      <c r="P1348" s="36">
        <f>ROUND(SUM(P1192:P1347),2)</f>
        <v>45496537.93</v>
      </c>
      <c r="Q1348" s="36">
        <f>ROUND(SUM(Q1192:Q1347),2)</f>
        <v>84883707.370000005</v>
      </c>
      <c r="R1348" s="36">
        <f>ROUND(SUM(R1192:R1347),2)</f>
        <v>234463793.25999999</v>
      </c>
      <c r="S1348" s="36">
        <f>ROUND(SUM(S1192:S1347),2)</f>
        <v>0</v>
      </c>
    </row>
    <row r="1349" spans="1:19" ht="21" customHeight="1" x14ac:dyDescent="0.25">
      <c r="A1349" s="132" t="s">
        <v>1201</v>
      </c>
      <c r="B1349" s="132"/>
      <c r="C1349" s="133"/>
      <c r="D1349" s="68"/>
      <c r="E1349" s="30"/>
      <c r="F1349" s="30"/>
      <c r="G1349" s="30"/>
      <c r="H1349" s="30"/>
      <c r="I1349" s="30"/>
      <c r="J1349" s="30"/>
      <c r="K1349" s="30"/>
      <c r="L1349" s="56"/>
      <c r="M1349" s="30"/>
      <c r="N1349" s="111"/>
      <c r="O1349" s="30"/>
      <c r="P1349" s="30"/>
      <c r="Q1349" s="30"/>
      <c r="R1349" s="30"/>
      <c r="S1349" s="30"/>
    </row>
    <row r="1350" spans="1:19" x14ac:dyDescent="0.25">
      <c r="A1350" s="21">
        <v>563</v>
      </c>
      <c r="B1350" s="28" t="s">
        <v>602</v>
      </c>
      <c r="C1350" s="111">
        <f t="shared" ref="C1350:C1355" si="140">ROUND(SUM(D1350+E1350+F1350+G1350+H1350+I1350+J1350+K1350+M1350+O1350+P1350+Q1350+R1350+S1350),2)</f>
        <v>3724905.87</v>
      </c>
      <c r="D1350" s="29">
        <f t="shared" ref="D1350:D1355" si="141">ROUND((F1350+G1350+H1350+I1350+J1350+K1350+M1350+O1350+P1350+Q1350+R1350+S1350)*0.0214,2)</f>
        <v>78042.87</v>
      </c>
      <c r="E1350" s="30"/>
      <c r="F1350" s="34"/>
      <c r="G1350" s="34"/>
      <c r="H1350" s="34">
        <v>1596850.2</v>
      </c>
      <c r="I1350" s="34">
        <v>763649.37</v>
      </c>
      <c r="J1350" s="34">
        <v>913292.82</v>
      </c>
      <c r="K1350" s="30">
        <v>373070.61</v>
      </c>
      <c r="L1350" s="31"/>
      <c r="M1350" s="30"/>
      <c r="N1350" s="30"/>
      <c r="O1350" s="35"/>
      <c r="P1350" s="30"/>
      <c r="Q1350" s="30"/>
      <c r="R1350" s="30"/>
      <c r="S1350" s="30"/>
    </row>
    <row r="1351" spans="1:19" x14ac:dyDescent="0.25">
      <c r="A1351" s="21">
        <v>564</v>
      </c>
      <c r="B1351" s="28" t="s">
        <v>603</v>
      </c>
      <c r="C1351" s="111">
        <f t="shared" si="140"/>
        <v>2126932.75</v>
      </c>
      <c r="D1351" s="29">
        <f t="shared" si="141"/>
        <v>44562.720000000001</v>
      </c>
      <c r="E1351" s="30"/>
      <c r="F1351" s="34"/>
      <c r="G1351" s="34"/>
      <c r="H1351" s="34"/>
      <c r="I1351" s="34"/>
      <c r="J1351" s="34">
        <v>727046.68</v>
      </c>
      <c r="K1351" s="30"/>
      <c r="L1351" s="31"/>
      <c r="M1351" s="30"/>
      <c r="N1351" s="30"/>
      <c r="O1351" s="35"/>
      <c r="P1351" s="30"/>
      <c r="Q1351" s="30">
        <v>1355323.35</v>
      </c>
      <c r="R1351" s="30"/>
      <c r="S1351" s="30"/>
    </row>
    <row r="1352" spans="1:19" x14ac:dyDescent="0.25">
      <c r="A1352" s="21">
        <v>565</v>
      </c>
      <c r="B1352" s="28" t="s">
        <v>604</v>
      </c>
      <c r="C1352" s="111">
        <f t="shared" si="140"/>
        <v>309590.59999999998</v>
      </c>
      <c r="D1352" s="68">
        <f t="shared" si="141"/>
        <v>6486.43</v>
      </c>
      <c r="E1352" s="30"/>
      <c r="F1352" s="34"/>
      <c r="G1352" s="34"/>
      <c r="H1352" s="34"/>
      <c r="I1352" s="34"/>
      <c r="J1352" s="34"/>
      <c r="K1352" s="25">
        <v>303104.17</v>
      </c>
      <c r="L1352" s="31"/>
      <c r="M1352" s="30"/>
      <c r="N1352" s="30"/>
      <c r="O1352" s="35"/>
      <c r="P1352" s="30"/>
      <c r="Q1352" s="30"/>
      <c r="R1352" s="30"/>
      <c r="S1352" s="30"/>
    </row>
    <row r="1353" spans="1:19" x14ac:dyDescent="0.25">
      <c r="A1353" s="21">
        <v>566</v>
      </c>
      <c r="B1353" s="28" t="s">
        <v>605</v>
      </c>
      <c r="C1353" s="111">
        <f t="shared" si="140"/>
        <v>7223652.54</v>
      </c>
      <c r="D1353" s="29">
        <f t="shared" si="141"/>
        <v>151347.32999999999</v>
      </c>
      <c r="E1353" s="30"/>
      <c r="F1353" s="34"/>
      <c r="G1353" s="34">
        <v>2168046.46</v>
      </c>
      <c r="H1353" s="34">
        <v>1573730.82</v>
      </c>
      <c r="I1353" s="34">
        <v>752593.17</v>
      </c>
      <c r="J1353" s="34">
        <v>900070.06</v>
      </c>
      <c r="K1353" s="30"/>
      <c r="L1353" s="31"/>
      <c r="M1353" s="30"/>
      <c r="N1353" s="30"/>
      <c r="O1353" s="35"/>
      <c r="P1353" s="30"/>
      <c r="Q1353" s="30">
        <v>1677864.7</v>
      </c>
      <c r="R1353" s="30"/>
      <c r="S1353" s="30"/>
    </row>
    <row r="1354" spans="1:19" x14ac:dyDescent="0.25">
      <c r="A1354" s="21">
        <v>567</v>
      </c>
      <c r="B1354" s="28" t="s">
        <v>607</v>
      </c>
      <c r="C1354" s="111">
        <f t="shared" si="140"/>
        <v>8390830.4000000004</v>
      </c>
      <c r="D1354" s="29">
        <f t="shared" si="141"/>
        <v>175801.62</v>
      </c>
      <c r="E1354" s="30"/>
      <c r="F1354" s="34"/>
      <c r="G1354" s="34"/>
      <c r="H1354" s="34"/>
      <c r="I1354" s="34"/>
      <c r="J1354" s="34">
        <v>1159963.8799999999</v>
      </c>
      <c r="K1354" s="30">
        <v>947666.34</v>
      </c>
      <c r="L1354" s="31"/>
      <c r="M1354" s="30"/>
      <c r="N1354" s="30"/>
      <c r="O1354" s="35"/>
      <c r="P1354" s="30">
        <v>2594760.29</v>
      </c>
      <c r="Q1354" s="30"/>
      <c r="R1354" s="30">
        <v>3512638.27</v>
      </c>
      <c r="S1354" s="30"/>
    </row>
    <row r="1355" spans="1:19" x14ac:dyDescent="0.25">
      <c r="A1355" s="21">
        <v>568</v>
      </c>
      <c r="B1355" s="22" t="s">
        <v>608</v>
      </c>
      <c r="C1355" s="23">
        <f t="shared" si="140"/>
        <v>8492388.6300000008</v>
      </c>
      <c r="D1355" s="68">
        <f t="shared" si="141"/>
        <v>177929.43</v>
      </c>
      <c r="E1355" s="25"/>
      <c r="F1355" s="25"/>
      <c r="G1355" s="25">
        <v>4263878.4000000004</v>
      </c>
      <c r="H1355" s="25">
        <v>2181919.2000000002</v>
      </c>
      <c r="I1355" s="25">
        <v>655648.80000000005</v>
      </c>
      <c r="J1355" s="25">
        <v>1213012.8</v>
      </c>
      <c r="K1355" s="25"/>
      <c r="L1355" s="26"/>
      <c r="M1355" s="25"/>
      <c r="N1355" s="25"/>
      <c r="O1355" s="27"/>
      <c r="P1355" s="25"/>
      <c r="Q1355" s="25"/>
      <c r="R1355" s="25"/>
      <c r="S1355" s="25"/>
    </row>
    <row r="1356" spans="1:19" ht="25.5" x14ac:dyDescent="0.25">
      <c r="A1356" s="21">
        <v>569</v>
      </c>
      <c r="B1356" s="60" t="s">
        <v>610</v>
      </c>
      <c r="C1356" s="111">
        <f>ROUND(SUM(D1356+E1356+F1356+G1356+H1356+I1356+J1356+K1356+M1356+O1356+Q1356+S1356),2)</f>
        <v>544278</v>
      </c>
      <c r="D1356" s="30">
        <f>ROUND((F1356+G1356+H1356+I1356+J1356+K1356+M1356+O1356+Q1356+S1356)*0.0214,2)</f>
        <v>11403.51</v>
      </c>
      <c r="E1356" s="30"/>
      <c r="F1356" s="30"/>
      <c r="G1356" s="30"/>
      <c r="H1356" s="30"/>
      <c r="I1356" s="30"/>
      <c r="J1356" s="30"/>
      <c r="K1356" s="30">
        <v>532874.49</v>
      </c>
      <c r="L1356" s="31"/>
      <c r="M1356" s="30"/>
      <c r="N1356" s="30"/>
      <c r="O1356" s="30"/>
      <c r="P1356" s="30"/>
      <c r="Q1356" s="30"/>
      <c r="R1356" s="30"/>
      <c r="S1356" s="30"/>
    </row>
    <row r="1357" spans="1:19" ht="25.5" x14ac:dyDescent="0.25">
      <c r="A1357" s="21">
        <v>570</v>
      </c>
      <c r="B1357" s="28" t="s">
        <v>611</v>
      </c>
      <c r="C1357" s="111">
        <f>ROUND(SUM(D1357+E1357+F1357+G1357+H1357+I1357+J1357+K1357+M1357+O1357+Q1357+S1357),2)</f>
        <v>590783.88</v>
      </c>
      <c r="D1357" s="30">
        <f>ROUND((F1357+G1357+H1357+I1357+J1357+K1357+M1357+O1357+Q1357+S1357)*0.0214,2)</f>
        <v>12377.89</v>
      </c>
      <c r="E1357" s="30"/>
      <c r="F1357" s="34"/>
      <c r="G1357" s="34"/>
      <c r="H1357" s="34"/>
      <c r="I1357" s="34"/>
      <c r="J1357" s="34"/>
      <c r="K1357" s="30">
        <v>578405.99</v>
      </c>
      <c r="L1357" s="31"/>
      <c r="M1357" s="30"/>
      <c r="N1357" s="30"/>
      <c r="O1357" s="30"/>
      <c r="P1357" s="30"/>
      <c r="Q1357" s="30"/>
      <c r="R1357" s="30"/>
      <c r="S1357" s="30"/>
    </row>
    <row r="1358" spans="1:19" ht="25.5" x14ac:dyDescent="0.25">
      <c r="A1358" s="21">
        <v>571</v>
      </c>
      <c r="B1358" s="106" t="s">
        <v>609</v>
      </c>
      <c r="C1358" s="111">
        <f>ROUND(SUM(D1358+E1358+F1358+G1358+H1358+I1358+J1358+K1358+M1358+O1358+Q1358+S1358),2)</f>
        <v>478488.03</v>
      </c>
      <c r="D1358" s="30">
        <f>ROUND((F1358+G1358+H1358+I1358+J1358+K1358+M1358+O1358+Q1358+S1358)*0.0214,2)</f>
        <v>10025.11</v>
      </c>
      <c r="E1358" s="25"/>
      <c r="F1358" s="25"/>
      <c r="G1358" s="25"/>
      <c r="H1358" s="25"/>
      <c r="I1358" s="25"/>
      <c r="J1358" s="25"/>
      <c r="K1358" s="25">
        <v>468462.92</v>
      </c>
      <c r="L1358" s="26"/>
      <c r="M1358" s="25"/>
      <c r="N1358" s="25"/>
      <c r="O1358" s="44"/>
      <c r="P1358" s="25"/>
      <c r="Q1358" s="25"/>
      <c r="R1358" s="25"/>
      <c r="S1358" s="25"/>
    </row>
    <row r="1359" spans="1:19" ht="25.5" x14ac:dyDescent="0.25">
      <c r="A1359" s="21">
        <v>572</v>
      </c>
      <c r="B1359" s="60" t="s">
        <v>612</v>
      </c>
      <c r="C1359" s="111">
        <f>ROUND(SUM(D1359+E1359+F1359+G1359+H1359+I1359+J1359+K1359+M1359+O1359+Q1359+S1359),2)</f>
        <v>551495.93999999994</v>
      </c>
      <c r="D1359" s="30">
        <f>ROUND((F1359+G1359+H1359+I1359+J1359+K1359+M1359+O1359+Q1359+S1359)*0.0214,2)</f>
        <v>11554.74</v>
      </c>
      <c r="E1359" s="30"/>
      <c r="F1359" s="30"/>
      <c r="G1359" s="30"/>
      <c r="H1359" s="30"/>
      <c r="I1359" s="30"/>
      <c r="J1359" s="30"/>
      <c r="K1359" s="30">
        <v>539941.19999999995</v>
      </c>
      <c r="L1359" s="31"/>
      <c r="M1359" s="30"/>
      <c r="N1359" s="30"/>
      <c r="O1359" s="30"/>
      <c r="P1359" s="30"/>
      <c r="Q1359" s="30"/>
      <c r="R1359" s="30"/>
      <c r="S1359" s="30"/>
    </row>
    <row r="1360" spans="1:19" x14ac:dyDescent="0.25">
      <c r="A1360" s="21">
        <v>573</v>
      </c>
      <c r="B1360" s="28" t="s">
        <v>613</v>
      </c>
      <c r="C1360" s="111">
        <f t="shared" ref="C1360:C1372" si="142">ROUND(SUM(D1360+E1360+F1360+G1360+H1360+I1360+J1360+K1360+M1360+O1360+P1360+Q1360+R1360+S1360),2)</f>
        <v>31777914.16</v>
      </c>
      <c r="D1360" s="29">
        <f>ROUND((F1360+G1360+H1360+I1360+J1360+K1360+M1360+O1360+P1360+Q1360+R1360+S1360)*0.0214,2)</f>
        <v>665799.26</v>
      </c>
      <c r="E1360" s="30"/>
      <c r="F1360" s="34">
        <v>2423051.9</v>
      </c>
      <c r="G1360" s="34">
        <v>7698873.4699999997</v>
      </c>
      <c r="H1360" s="34">
        <v>5588420.1200000001</v>
      </c>
      <c r="I1360" s="34">
        <v>2672507.1</v>
      </c>
      <c r="J1360" s="34">
        <v>3196207.11</v>
      </c>
      <c r="K1360" s="30"/>
      <c r="L1360" s="31"/>
      <c r="M1360" s="30"/>
      <c r="N1360" s="30"/>
      <c r="O1360" s="35"/>
      <c r="P1360" s="30"/>
      <c r="Q1360" s="30"/>
      <c r="R1360" s="30">
        <v>9533055.1999999993</v>
      </c>
      <c r="S1360" s="30"/>
    </row>
    <row r="1361" spans="1:19" x14ac:dyDescent="0.25">
      <c r="A1361" s="21">
        <v>574</v>
      </c>
      <c r="B1361" s="22" t="s">
        <v>614</v>
      </c>
      <c r="C1361" s="23">
        <f t="shared" si="142"/>
        <v>17319249.52</v>
      </c>
      <c r="D1361" s="68">
        <f>ROUND((F1361+G1361+H1361+I1361+J1361+K1361+M1361+O1361+P1361+Q1361+R1361+S1361)*0.0214,2)</f>
        <v>362866.59</v>
      </c>
      <c r="E1361" s="25"/>
      <c r="F1361" s="43"/>
      <c r="G1361" s="43">
        <v>8179616.3499999996</v>
      </c>
      <c r="H1361" s="43">
        <v>5937379.3799999999</v>
      </c>
      <c r="I1361" s="43">
        <v>2839387.2</v>
      </c>
      <c r="J1361" s="43"/>
      <c r="K1361" s="25"/>
      <c r="L1361" s="26"/>
      <c r="M1361" s="25"/>
      <c r="N1361" s="25"/>
      <c r="O1361" s="44"/>
      <c r="P1361" s="25"/>
      <c r="Q1361" s="25"/>
      <c r="R1361" s="25"/>
      <c r="S1361" s="25"/>
    </row>
    <row r="1362" spans="1:19" x14ac:dyDescent="0.25">
      <c r="A1362" s="21">
        <v>575</v>
      </c>
      <c r="B1362" s="28" t="s">
        <v>616</v>
      </c>
      <c r="C1362" s="111">
        <f t="shared" si="142"/>
        <v>4747844.28</v>
      </c>
      <c r="D1362" s="29">
        <f>ROUND((F1362+G1362+H1362+I1362+J1362+K1362+M1362+O1362+P1362+Q1362+R1362+S1362)*0.0214,2)</f>
        <v>99475.1</v>
      </c>
      <c r="E1362" s="30"/>
      <c r="F1362" s="34"/>
      <c r="G1362" s="34">
        <v>1253046.3999999999</v>
      </c>
      <c r="H1362" s="34"/>
      <c r="I1362" s="34">
        <v>434959.57</v>
      </c>
      <c r="J1362" s="34">
        <v>520197.99</v>
      </c>
      <c r="K1362" s="30"/>
      <c r="L1362" s="31"/>
      <c r="M1362" s="30"/>
      <c r="N1362" s="30"/>
      <c r="O1362" s="35"/>
      <c r="P1362" s="30"/>
      <c r="Q1362" s="30"/>
      <c r="R1362" s="30">
        <v>2440165.2200000002</v>
      </c>
      <c r="S1362" s="30"/>
    </row>
    <row r="1363" spans="1:19" x14ac:dyDescent="0.25">
      <c r="A1363" s="21">
        <v>576</v>
      </c>
      <c r="B1363" s="28" t="s">
        <v>617</v>
      </c>
      <c r="C1363" s="111">
        <f t="shared" si="142"/>
        <v>345013.35</v>
      </c>
      <c r="D1363" s="29"/>
      <c r="E1363" s="30">
        <v>69734.28</v>
      </c>
      <c r="F1363" s="34"/>
      <c r="G1363" s="34"/>
      <c r="H1363" s="34"/>
      <c r="I1363" s="34"/>
      <c r="J1363" s="34"/>
      <c r="K1363" s="30">
        <v>275279.07</v>
      </c>
      <c r="L1363" s="31"/>
      <c r="M1363" s="30"/>
      <c r="N1363" s="30"/>
      <c r="O1363" s="35"/>
      <c r="P1363" s="30"/>
      <c r="Q1363" s="30"/>
      <c r="R1363" s="30"/>
      <c r="S1363" s="30"/>
    </row>
    <row r="1364" spans="1:19" x14ac:dyDescent="0.25">
      <c r="A1364" s="21">
        <v>577</v>
      </c>
      <c r="B1364" s="28" t="s">
        <v>993</v>
      </c>
      <c r="C1364" s="111">
        <f t="shared" si="142"/>
        <v>214468.61</v>
      </c>
      <c r="D1364" s="29"/>
      <c r="E1364" s="30">
        <v>214468.61</v>
      </c>
      <c r="F1364" s="34"/>
      <c r="G1364" s="34"/>
      <c r="H1364" s="34"/>
      <c r="I1364" s="34"/>
      <c r="J1364" s="34"/>
      <c r="K1364" s="30"/>
      <c r="L1364" s="31"/>
      <c r="M1364" s="30"/>
      <c r="N1364" s="30"/>
      <c r="O1364" s="35"/>
      <c r="P1364" s="30"/>
      <c r="Q1364" s="30"/>
      <c r="R1364" s="30"/>
      <c r="S1364" s="30"/>
    </row>
    <row r="1365" spans="1:19" x14ac:dyDescent="0.25">
      <c r="A1365" s="21">
        <v>578</v>
      </c>
      <c r="B1365" s="28" t="s">
        <v>618</v>
      </c>
      <c r="C1365" s="111">
        <f t="shared" si="142"/>
        <v>2090679.77</v>
      </c>
      <c r="D1365" s="68">
        <f t="shared" ref="D1365:D1372" si="143">ROUND((F1365+G1365+H1365+I1365+J1365+K1365+M1365+O1365+P1365+Q1365+R1365+S1365)*0.0214,2)</f>
        <v>43803.16</v>
      </c>
      <c r="E1365" s="30"/>
      <c r="F1365" s="30"/>
      <c r="G1365" s="30"/>
      <c r="H1365" s="30"/>
      <c r="I1365" s="30"/>
      <c r="J1365" s="30">
        <v>832785.09</v>
      </c>
      <c r="K1365" s="30">
        <v>1214091.52</v>
      </c>
      <c r="L1365" s="31"/>
      <c r="M1365" s="30"/>
      <c r="N1365" s="30"/>
      <c r="O1365" s="32"/>
      <c r="P1365" s="30"/>
      <c r="Q1365" s="30"/>
      <c r="R1365" s="30"/>
      <c r="S1365" s="30"/>
    </row>
    <row r="1366" spans="1:19" x14ac:dyDescent="0.25">
      <c r="A1366" s="21">
        <v>579</v>
      </c>
      <c r="B1366" s="28" t="s">
        <v>619</v>
      </c>
      <c r="C1366" s="111">
        <f t="shared" si="142"/>
        <v>583342.42000000004</v>
      </c>
      <c r="D1366" s="68">
        <f t="shared" si="143"/>
        <v>12221.98</v>
      </c>
      <c r="E1366" s="30"/>
      <c r="F1366" s="34"/>
      <c r="G1366" s="34"/>
      <c r="H1366" s="34"/>
      <c r="I1366" s="34"/>
      <c r="J1366" s="34"/>
      <c r="K1366" s="30">
        <v>571120.43999999994</v>
      </c>
      <c r="L1366" s="31"/>
      <c r="M1366" s="30"/>
      <c r="N1366" s="30"/>
      <c r="O1366" s="35"/>
      <c r="P1366" s="30"/>
      <c r="Q1366" s="30"/>
      <c r="R1366" s="30"/>
      <c r="S1366" s="30"/>
    </row>
    <row r="1367" spans="1:19" x14ac:dyDescent="0.25">
      <c r="A1367" s="21">
        <v>580</v>
      </c>
      <c r="B1367" s="28" t="s">
        <v>625</v>
      </c>
      <c r="C1367" s="111">
        <f t="shared" si="142"/>
        <v>1420183.06</v>
      </c>
      <c r="D1367" s="29">
        <f t="shared" si="143"/>
        <v>29755.16</v>
      </c>
      <c r="E1367" s="30"/>
      <c r="F1367" s="34"/>
      <c r="G1367" s="34"/>
      <c r="H1367" s="34"/>
      <c r="I1367" s="34"/>
      <c r="J1367" s="34"/>
      <c r="K1367" s="30"/>
      <c r="L1367" s="31"/>
      <c r="M1367" s="30"/>
      <c r="N1367" s="30" t="s">
        <v>116</v>
      </c>
      <c r="O1367" s="35">
        <v>1390427.9000000001</v>
      </c>
      <c r="P1367" s="30"/>
      <c r="Q1367" s="30"/>
      <c r="R1367" s="30"/>
      <c r="S1367" s="30"/>
    </row>
    <row r="1368" spans="1:19" x14ac:dyDescent="0.25">
      <c r="A1368" s="21">
        <v>581</v>
      </c>
      <c r="B1368" s="28" t="s">
        <v>626</v>
      </c>
      <c r="C1368" s="111">
        <f t="shared" si="142"/>
        <v>2037221.47</v>
      </c>
      <c r="D1368" s="29">
        <f t="shared" si="143"/>
        <v>42683.12</v>
      </c>
      <c r="E1368" s="30"/>
      <c r="F1368" s="34"/>
      <c r="G1368" s="34"/>
      <c r="H1368" s="34"/>
      <c r="I1368" s="34"/>
      <c r="J1368" s="34"/>
      <c r="K1368" s="30"/>
      <c r="L1368" s="31"/>
      <c r="M1368" s="30"/>
      <c r="N1368" s="30" t="s">
        <v>116</v>
      </c>
      <c r="O1368" s="35">
        <v>1994538.3499999999</v>
      </c>
      <c r="P1368" s="30"/>
      <c r="Q1368" s="30"/>
      <c r="R1368" s="30"/>
      <c r="S1368" s="30"/>
    </row>
    <row r="1369" spans="1:19" x14ac:dyDescent="0.25">
      <c r="A1369" s="21">
        <v>582</v>
      </c>
      <c r="B1369" s="22" t="s">
        <v>627</v>
      </c>
      <c r="C1369" s="23">
        <f t="shared" si="142"/>
        <v>1868245.07</v>
      </c>
      <c r="D1369" s="29">
        <f t="shared" si="143"/>
        <v>39142.79</v>
      </c>
      <c r="E1369" s="25"/>
      <c r="F1369" s="43"/>
      <c r="G1369" s="43"/>
      <c r="H1369" s="43"/>
      <c r="I1369" s="43"/>
      <c r="J1369" s="43">
        <v>449983.78</v>
      </c>
      <c r="K1369" s="25"/>
      <c r="L1369" s="26"/>
      <c r="M1369" s="25"/>
      <c r="N1369" s="25" t="s">
        <v>116</v>
      </c>
      <c r="O1369" s="44">
        <v>1379118.5</v>
      </c>
      <c r="P1369" s="25"/>
      <c r="Q1369" s="25"/>
      <c r="R1369" s="25"/>
      <c r="S1369" s="25"/>
    </row>
    <row r="1370" spans="1:19" ht="24.75" customHeight="1" x14ac:dyDescent="0.25">
      <c r="A1370" s="21">
        <v>583</v>
      </c>
      <c r="B1370" s="22" t="s">
        <v>628</v>
      </c>
      <c r="C1370" s="23">
        <f t="shared" si="142"/>
        <v>5745412.0999999996</v>
      </c>
      <c r="D1370" s="29">
        <f t="shared" si="143"/>
        <v>120375.78</v>
      </c>
      <c r="E1370" s="25"/>
      <c r="F1370" s="43">
        <v>528563.01</v>
      </c>
      <c r="G1370" s="43">
        <v>1679427.4</v>
      </c>
      <c r="H1370" s="43"/>
      <c r="I1370" s="43">
        <v>582979.01</v>
      </c>
      <c r="J1370" s="43">
        <v>697218.6</v>
      </c>
      <c r="K1370" s="25"/>
      <c r="L1370" s="26"/>
      <c r="M1370" s="25"/>
      <c r="N1370" s="25" t="s">
        <v>116</v>
      </c>
      <c r="O1370" s="44">
        <v>2136848.2999999998</v>
      </c>
      <c r="P1370" s="25"/>
      <c r="Q1370" s="25"/>
      <c r="R1370" s="25"/>
      <c r="S1370" s="25"/>
    </row>
    <row r="1371" spans="1:19" x14ac:dyDescent="0.25">
      <c r="A1371" s="21">
        <v>584</v>
      </c>
      <c r="B1371" s="28" t="s">
        <v>629</v>
      </c>
      <c r="C1371" s="111">
        <f t="shared" si="142"/>
        <v>823609.34</v>
      </c>
      <c r="D1371" s="29">
        <f t="shared" si="143"/>
        <v>17255.96</v>
      </c>
      <c r="E1371" s="30"/>
      <c r="F1371" s="34"/>
      <c r="G1371" s="34"/>
      <c r="H1371" s="34"/>
      <c r="I1371" s="34"/>
      <c r="J1371" s="34"/>
      <c r="K1371" s="30"/>
      <c r="L1371" s="31"/>
      <c r="M1371" s="30"/>
      <c r="N1371" s="30"/>
      <c r="O1371" s="35"/>
      <c r="P1371" s="30"/>
      <c r="Q1371" s="30">
        <v>806353.38</v>
      </c>
      <c r="R1371" s="30"/>
      <c r="S1371" s="30"/>
    </row>
    <row r="1372" spans="1:19" x14ac:dyDescent="0.25">
      <c r="A1372" s="21">
        <v>585</v>
      </c>
      <c r="B1372" s="28" t="s">
        <v>630</v>
      </c>
      <c r="C1372" s="111">
        <f t="shared" si="142"/>
        <v>4307002.21</v>
      </c>
      <c r="D1372" s="29">
        <f t="shared" si="143"/>
        <v>90238.74</v>
      </c>
      <c r="E1372" s="30"/>
      <c r="F1372" s="34"/>
      <c r="G1372" s="34">
        <v>1662638.07</v>
      </c>
      <c r="H1372" s="34"/>
      <c r="I1372" s="34">
        <v>577150.93999999994</v>
      </c>
      <c r="J1372" s="34">
        <v>690248.47</v>
      </c>
      <c r="K1372" s="30"/>
      <c r="L1372" s="31"/>
      <c r="M1372" s="30"/>
      <c r="N1372" s="30"/>
      <c r="O1372" s="35"/>
      <c r="P1372" s="30"/>
      <c r="Q1372" s="30">
        <v>1286725.99</v>
      </c>
      <c r="R1372" s="30"/>
      <c r="S1372" s="30"/>
    </row>
    <row r="1373" spans="1:19" ht="20.25" customHeight="1" x14ac:dyDescent="0.25">
      <c r="A1373" s="168" t="s">
        <v>1213</v>
      </c>
      <c r="B1373" s="168"/>
      <c r="C1373" s="66">
        <f t="shared" ref="C1373" si="144">ROUND(SUM(D1373+E1373+F1373+G1373+H1373+I1373+J1373+K1373+M1373+O1373+P1373+Q1373+R1373+S1373),2)</f>
        <v>105713532</v>
      </c>
      <c r="D1373" s="36">
        <f t="shared" ref="D1373:M1373" si="145">ROUND(SUM(D1350:D1372),2)</f>
        <v>2203149.29</v>
      </c>
      <c r="E1373" s="36">
        <f t="shared" si="145"/>
        <v>284202.89</v>
      </c>
      <c r="F1373" s="36">
        <f t="shared" si="145"/>
        <v>2951614.91</v>
      </c>
      <c r="G1373" s="36">
        <f t="shared" si="145"/>
        <v>26905526.550000001</v>
      </c>
      <c r="H1373" s="36">
        <f t="shared" si="145"/>
        <v>16878299.719999999</v>
      </c>
      <c r="I1373" s="36">
        <f t="shared" si="145"/>
        <v>9278875.1600000001</v>
      </c>
      <c r="J1373" s="36">
        <f t="shared" si="145"/>
        <v>11300027.279999999</v>
      </c>
      <c r="K1373" s="36">
        <f t="shared" si="145"/>
        <v>5804016.75</v>
      </c>
      <c r="L1373" s="36">
        <f t="shared" si="145"/>
        <v>0</v>
      </c>
      <c r="M1373" s="36">
        <f t="shared" si="145"/>
        <v>0</v>
      </c>
      <c r="N1373" s="118" t="s">
        <v>19</v>
      </c>
      <c r="O1373" s="36">
        <f>ROUND(SUM(O1350:O1372),2)</f>
        <v>6900933.0499999998</v>
      </c>
      <c r="P1373" s="36">
        <f>ROUND(SUM(P1350:P1372),2)</f>
        <v>2594760.29</v>
      </c>
      <c r="Q1373" s="36">
        <f>ROUND(SUM(Q1350:Q1372),2)</f>
        <v>5126267.42</v>
      </c>
      <c r="R1373" s="36">
        <f>ROUND(SUM(R1350:R1372),2)</f>
        <v>15485858.689999999</v>
      </c>
      <c r="S1373" s="36">
        <f>ROUND(SUM(S1350:S1372),2)</f>
        <v>0</v>
      </c>
    </row>
    <row r="1374" spans="1:19" ht="15.75" hidden="1" x14ac:dyDescent="0.25">
      <c r="A1374" s="169" t="s">
        <v>1202</v>
      </c>
      <c r="B1374" s="166"/>
      <c r="C1374" s="167"/>
      <c r="D1374" s="48"/>
      <c r="E1374" s="30"/>
      <c r="F1374" s="30"/>
      <c r="G1374" s="30"/>
      <c r="H1374" s="30"/>
      <c r="I1374" s="30"/>
      <c r="J1374" s="30"/>
      <c r="K1374" s="30"/>
      <c r="L1374" s="56"/>
      <c r="M1374" s="30"/>
      <c r="N1374" s="66"/>
      <c r="O1374" s="30"/>
      <c r="P1374" s="30"/>
      <c r="Q1374" s="30"/>
      <c r="R1374" s="30"/>
      <c r="S1374" s="35"/>
    </row>
    <row r="1375" spans="1:19" hidden="1" x14ac:dyDescent="0.25">
      <c r="A1375" s="9">
        <v>586</v>
      </c>
      <c r="B1375" s="28" t="s">
        <v>631</v>
      </c>
      <c r="C1375" s="111">
        <f t="shared" ref="C1375:C1405" si="146">ROUND(SUM(D1375+E1375+F1375+G1375+H1375+I1375+J1375+K1375+M1375+O1375+P1375+Q1375+R1375+S1375),2)</f>
        <v>6625323.1500000004</v>
      </c>
      <c r="D1375" s="29">
        <f t="shared" ref="D1375:D1383" si="147">ROUND((F1375+G1375+H1375+I1375+J1375+K1375+M1375+O1375+P1375+Q1375+R1375+S1375)*0.0214,2)</f>
        <v>138811.35</v>
      </c>
      <c r="E1375" s="30"/>
      <c r="F1375" s="34"/>
      <c r="G1375" s="34">
        <v>2556423.31</v>
      </c>
      <c r="H1375" s="34">
        <v>1855643.88</v>
      </c>
      <c r="I1375" s="34">
        <v>887410.28</v>
      </c>
      <c r="J1375" s="34"/>
      <c r="K1375" s="30"/>
      <c r="L1375" s="31"/>
      <c r="M1375" s="30"/>
      <c r="N1375" s="30"/>
      <c r="O1375" s="35"/>
      <c r="P1375" s="30">
        <v>1187034.33</v>
      </c>
      <c r="Q1375" s="30"/>
      <c r="R1375" s="30"/>
      <c r="S1375" s="30"/>
    </row>
    <row r="1376" spans="1:19" hidden="1" x14ac:dyDescent="0.25">
      <c r="A1376" s="9">
        <v>587</v>
      </c>
      <c r="B1376" s="28" t="s">
        <v>632</v>
      </c>
      <c r="C1376" s="111">
        <f t="shared" si="146"/>
        <v>6617004.71</v>
      </c>
      <c r="D1376" s="29">
        <f t="shared" si="147"/>
        <v>138637.07</v>
      </c>
      <c r="E1376" s="30"/>
      <c r="F1376" s="34"/>
      <c r="G1376" s="34">
        <v>2553213.58</v>
      </c>
      <c r="H1376" s="34">
        <v>1853314.02</v>
      </c>
      <c r="I1376" s="34">
        <v>886296.09</v>
      </c>
      <c r="J1376" s="34"/>
      <c r="K1376" s="30"/>
      <c r="L1376" s="31"/>
      <c r="M1376" s="30"/>
      <c r="N1376" s="30"/>
      <c r="O1376" s="35"/>
      <c r="P1376" s="30">
        <v>1185543.95</v>
      </c>
      <c r="Q1376" s="30"/>
      <c r="R1376" s="30"/>
      <c r="S1376" s="30"/>
    </row>
    <row r="1377" spans="1:19" hidden="1" x14ac:dyDescent="0.25">
      <c r="A1377" s="9">
        <v>588</v>
      </c>
      <c r="B1377" s="28" t="s">
        <v>633</v>
      </c>
      <c r="C1377" s="111">
        <f t="shared" si="146"/>
        <v>41474208.07</v>
      </c>
      <c r="D1377" s="29">
        <f t="shared" si="147"/>
        <v>868952.47</v>
      </c>
      <c r="E1377" s="30"/>
      <c r="F1377" s="34"/>
      <c r="G1377" s="34">
        <v>14553175.199999999</v>
      </c>
      <c r="H1377" s="34">
        <v>8805454.8000000007</v>
      </c>
      <c r="I1377" s="34">
        <v>2596462.7999999998</v>
      </c>
      <c r="J1377" s="34"/>
      <c r="K1377" s="30"/>
      <c r="L1377" s="16"/>
      <c r="M1377" s="30"/>
      <c r="N1377" s="30" t="s">
        <v>56</v>
      </c>
      <c r="O1377" s="35">
        <v>14650162.800000001</v>
      </c>
      <c r="P1377" s="30"/>
      <c r="Q1377" s="30"/>
      <c r="R1377" s="30"/>
      <c r="S1377" s="30"/>
    </row>
    <row r="1378" spans="1:19" hidden="1" x14ac:dyDescent="0.25">
      <c r="A1378" s="9">
        <v>589</v>
      </c>
      <c r="B1378" s="28" t="s">
        <v>634</v>
      </c>
      <c r="C1378" s="111">
        <f t="shared" si="146"/>
        <v>11309028.26</v>
      </c>
      <c r="D1378" s="29">
        <f t="shared" si="147"/>
        <v>236942.63</v>
      </c>
      <c r="E1378" s="30"/>
      <c r="F1378" s="34"/>
      <c r="G1378" s="25">
        <v>1378775.53</v>
      </c>
      <c r="H1378" s="25">
        <v>3572663.5</v>
      </c>
      <c r="I1378" s="25">
        <v>1635233.02</v>
      </c>
      <c r="J1378" s="34"/>
      <c r="K1378" s="30"/>
      <c r="L1378" s="16"/>
      <c r="M1378" s="30"/>
      <c r="N1378" s="30"/>
      <c r="O1378" s="35"/>
      <c r="P1378" s="30">
        <v>4485413.58</v>
      </c>
      <c r="Q1378" s="30"/>
      <c r="R1378" s="30"/>
      <c r="S1378" s="30"/>
    </row>
    <row r="1379" spans="1:19" hidden="1" x14ac:dyDescent="0.25">
      <c r="A1379" s="9">
        <v>590</v>
      </c>
      <c r="B1379" s="28" t="s">
        <v>635</v>
      </c>
      <c r="C1379" s="111">
        <f t="shared" si="146"/>
        <v>18210887.469999999</v>
      </c>
      <c r="D1379" s="29">
        <f t="shared" si="147"/>
        <v>381547.87</v>
      </c>
      <c r="E1379" s="30"/>
      <c r="F1379" s="34"/>
      <c r="G1379" s="34">
        <v>4389884.4000000004</v>
      </c>
      <c r="H1379" s="34">
        <v>4117114.8</v>
      </c>
      <c r="I1379" s="34">
        <v>1245859.2</v>
      </c>
      <c r="J1379" s="34"/>
      <c r="K1379" s="30"/>
      <c r="L1379" s="16"/>
      <c r="M1379" s="30"/>
      <c r="N1379" s="30" t="s">
        <v>56</v>
      </c>
      <c r="O1379" s="35">
        <v>8076481.2000000002</v>
      </c>
      <c r="P1379" s="30"/>
      <c r="Q1379" s="30"/>
      <c r="R1379" s="30"/>
      <c r="S1379" s="30"/>
    </row>
    <row r="1380" spans="1:19" hidden="1" x14ac:dyDescent="0.25">
      <c r="A1380" s="9">
        <v>591</v>
      </c>
      <c r="B1380" s="28" t="s">
        <v>636</v>
      </c>
      <c r="C1380" s="111">
        <f t="shared" si="146"/>
        <v>18251539.600000001</v>
      </c>
      <c r="D1380" s="29">
        <f t="shared" si="147"/>
        <v>382399.6</v>
      </c>
      <c r="E1380" s="30"/>
      <c r="F1380" s="34"/>
      <c r="G1380" s="34">
        <v>4509862.8</v>
      </c>
      <c r="H1380" s="34">
        <v>3973334.4</v>
      </c>
      <c r="I1380" s="34">
        <v>1282882.8</v>
      </c>
      <c r="J1380" s="34"/>
      <c r="K1380" s="30"/>
      <c r="L1380" s="16"/>
      <c r="M1380" s="30"/>
      <c r="N1380" s="30" t="s">
        <v>56</v>
      </c>
      <c r="O1380" s="35">
        <v>8103060</v>
      </c>
      <c r="P1380" s="30"/>
      <c r="Q1380" s="30"/>
      <c r="R1380" s="30"/>
      <c r="S1380" s="30"/>
    </row>
    <row r="1381" spans="1:19" hidden="1" x14ac:dyDescent="0.25">
      <c r="A1381" s="9">
        <v>592</v>
      </c>
      <c r="B1381" s="28" t="s">
        <v>637</v>
      </c>
      <c r="C1381" s="111">
        <f t="shared" si="146"/>
        <v>32448526.07</v>
      </c>
      <c r="D1381" s="29">
        <f t="shared" si="147"/>
        <v>679849.67</v>
      </c>
      <c r="E1381" s="30"/>
      <c r="F1381" s="34"/>
      <c r="G1381" s="34">
        <v>6967869.5999999996</v>
      </c>
      <c r="H1381" s="34">
        <v>7161580.7999999998</v>
      </c>
      <c r="I1381" s="34">
        <v>2268157.2000000002</v>
      </c>
      <c r="J1381" s="34"/>
      <c r="K1381" s="30"/>
      <c r="L1381" s="16"/>
      <c r="M1381" s="30"/>
      <c r="N1381" s="30" t="s">
        <v>56</v>
      </c>
      <c r="O1381" s="35">
        <v>15371068.800000001</v>
      </c>
      <c r="P1381" s="30"/>
      <c r="Q1381" s="30"/>
      <c r="R1381" s="30"/>
      <c r="S1381" s="30"/>
    </row>
    <row r="1382" spans="1:19" hidden="1" x14ac:dyDescent="0.25">
      <c r="A1382" s="9">
        <v>593</v>
      </c>
      <c r="B1382" s="28" t="s">
        <v>638</v>
      </c>
      <c r="C1382" s="111">
        <f t="shared" si="146"/>
        <v>20106499.640000001</v>
      </c>
      <c r="D1382" s="29">
        <f t="shared" si="147"/>
        <v>421264.04</v>
      </c>
      <c r="E1382" s="30"/>
      <c r="F1382" s="34"/>
      <c r="G1382" s="34">
        <v>4769701.2</v>
      </c>
      <c r="H1382" s="34">
        <v>4338662.4000000004</v>
      </c>
      <c r="I1382" s="34">
        <v>1368406.8</v>
      </c>
      <c r="J1382" s="34"/>
      <c r="K1382" s="30"/>
      <c r="L1382" s="16"/>
      <c r="M1382" s="30"/>
      <c r="N1382" s="30" t="s">
        <v>56</v>
      </c>
      <c r="O1382" s="35">
        <v>9208465.1999999993</v>
      </c>
      <c r="P1382" s="30"/>
      <c r="Q1382" s="30"/>
      <c r="R1382" s="30"/>
      <c r="S1382" s="30"/>
    </row>
    <row r="1383" spans="1:19" hidden="1" x14ac:dyDescent="0.25">
      <c r="A1383" s="9">
        <v>594</v>
      </c>
      <c r="B1383" s="28" t="s">
        <v>639</v>
      </c>
      <c r="C1383" s="111">
        <f t="shared" si="146"/>
        <v>19102939.82</v>
      </c>
      <c r="D1383" s="29">
        <f t="shared" si="147"/>
        <v>400237.82</v>
      </c>
      <c r="E1383" s="30"/>
      <c r="F1383" s="34"/>
      <c r="G1383" s="34">
        <v>4845469.2</v>
      </c>
      <c r="H1383" s="34">
        <v>4338662.4000000004</v>
      </c>
      <c r="I1383" s="34">
        <v>1368406.8</v>
      </c>
      <c r="J1383" s="34"/>
      <c r="K1383" s="30"/>
      <c r="L1383" s="16"/>
      <c r="M1383" s="30"/>
      <c r="N1383" s="30" t="s">
        <v>56</v>
      </c>
      <c r="O1383" s="35">
        <v>8150163.5999999996</v>
      </c>
      <c r="P1383" s="30"/>
      <c r="Q1383" s="30"/>
      <c r="R1383" s="30"/>
      <c r="S1383" s="30"/>
    </row>
    <row r="1384" spans="1:19" hidden="1" x14ac:dyDescent="0.25">
      <c r="A1384" s="9">
        <v>595</v>
      </c>
      <c r="B1384" s="28" t="s">
        <v>640</v>
      </c>
      <c r="C1384" s="111">
        <f t="shared" si="146"/>
        <v>1317785.43</v>
      </c>
      <c r="D1384" s="29"/>
      <c r="E1384" s="30">
        <v>1317785.43</v>
      </c>
      <c r="F1384" s="34"/>
      <c r="G1384" s="34"/>
      <c r="H1384" s="34"/>
      <c r="I1384" s="34"/>
      <c r="J1384" s="34"/>
      <c r="K1384" s="30"/>
      <c r="L1384" s="16"/>
      <c r="M1384" s="30"/>
      <c r="N1384" s="30"/>
      <c r="O1384" s="35"/>
      <c r="P1384" s="30"/>
      <c r="Q1384" s="30"/>
      <c r="R1384" s="30"/>
      <c r="S1384" s="30"/>
    </row>
    <row r="1385" spans="1:19" hidden="1" x14ac:dyDescent="0.25">
      <c r="A1385" s="9">
        <v>596</v>
      </c>
      <c r="B1385" s="28" t="s">
        <v>641</v>
      </c>
      <c r="C1385" s="111">
        <f t="shared" si="146"/>
        <v>18876108.129999999</v>
      </c>
      <c r="D1385" s="29">
        <f>ROUND((F1385+G1385+H1385+I1385+J1385+K1385+M1385+O1385+P1385+Q1385+R1385+S1385)*0.0214,2)</f>
        <v>395485.33</v>
      </c>
      <c r="E1385" s="30"/>
      <c r="F1385" s="34"/>
      <c r="G1385" s="34">
        <v>4647432</v>
      </c>
      <c r="H1385" s="34">
        <v>4308930</v>
      </c>
      <c r="I1385" s="34">
        <v>1368406.8</v>
      </c>
      <c r="J1385" s="34"/>
      <c r="K1385" s="30"/>
      <c r="L1385" s="16"/>
      <c r="M1385" s="30"/>
      <c r="N1385" s="30" t="s">
        <v>56</v>
      </c>
      <c r="O1385" s="35">
        <v>8155854</v>
      </c>
      <c r="P1385" s="30"/>
      <c r="Q1385" s="30"/>
      <c r="R1385" s="30"/>
      <c r="S1385" s="30"/>
    </row>
    <row r="1386" spans="1:19" hidden="1" x14ac:dyDescent="0.25">
      <c r="A1386" s="9">
        <v>597</v>
      </c>
      <c r="B1386" s="28" t="s">
        <v>642</v>
      </c>
      <c r="C1386" s="111">
        <f t="shared" si="146"/>
        <v>4442930.72</v>
      </c>
      <c r="D1386" s="29">
        <f>ROUND((F1386+G1386+H1386+I1386+J1386+K1386+M1386+O1386+P1386+Q1386+R1386+S1386)*0.0214,2)</f>
        <v>93086.66</v>
      </c>
      <c r="E1386" s="30"/>
      <c r="F1386" s="34"/>
      <c r="G1386" s="34">
        <v>1119592.3899999999</v>
      </c>
      <c r="H1386" s="34">
        <v>1210981.55</v>
      </c>
      <c r="I1386" s="34">
        <v>575580.89</v>
      </c>
      <c r="J1386" s="25">
        <v>1443689.23</v>
      </c>
      <c r="K1386" s="30"/>
      <c r="L1386" s="31"/>
      <c r="M1386" s="30"/>
      <c r="N1386" s="30"/>
      <c r="O1386" s="35"/>
      <c r="P1386" s="30"/>
      <c r="Q1386" s="30"/>
      <c r="R1386" s="30"/>
      <c r="S1386" s="30"/>
    </row>
    <row r="1387" spans="1:19" hidden="1" x14ac:dyDescent="0.25">
      <c r="A1387" s="9">
        <v>598</v>
      </c>
      <c r="B1387" s="28" t="s">
        <v>643</v>
      </c>
      <c r="C1387" s="111">
        <f t="shared" si="146"/>
        <v>7172978.6900000004</v>
      </c>
      <c r="D1387" s="29">
        <f>ROUND((F1387+G1387+H1387+I1387+J1387+K1387+M1387+O1387+P1387+Q1387+R1387+S1387)*0.0214,2)</f>
        <v>150285.63</v>
      </c>
      <c r="E1387" s="30"/>
      <c r="F1387" s="34"/>
      <c r="G1387" s="34">
        <v>1356321.71</v>
      </c>
      <c r="H1387" s="34">
        <v>3668296.05</v>
      </c>
      <c r="I1387" s="34">
        <v>1578638.63</v>
      </c>
      <c r="J1387" s="34">
        <v>419436.67</v>
      </c>
      <c r="K1387" s="30"/>
      <c r="L1387" s="31"/>
      <c r="M1387" s="30"/>
      <c r="N1387" s="30"/>
      <c r="O1387" s="35"/>
      <c r="P1387" s="30"/>
      <c r="Q1387" s="30"/>
      <c r="R1387" s="30"/>
      <c r="S1387" s="30"/>
    </row>
    <row r="1388" spans="1:19" hidden="1" x14ac:dyDescent="0.25">
      <c r="A1388" s="9">
        <v>599</v>
      </c>
      <c r="B1388" s="28" t="s">
        <v>644</v>
      </c>
      <c r="C1388" s="111">
        <f t="shared" si="146"/>
        <v>20025144.870000001</v>
      </c>
      <c r="D1388" s="29">
        <f>ROUND((F1388+G1388+H1388+I1388+J1388+K1388+M1388+O1388+P1388+Q1388+R1388+S1388)*0.0214,2)</f>
        <v>419559.53</v>
      </c>
      <c r="E1388" s="30"/>
      <c r="F1388" s="34"/>
      <c r="G1388" s="34">
        <v>2043888.31</v>
      </c>
      <c r="H1388" s="34">
        <v>11419479.76</v>
      </c>
      <c r="I1388" s="34">
        <v>5460910.0999999996</v>
      </c>
      <c r="J1388" s="25">
        <v>681307.17</v>
      </c>
      <c r="K1388" s="30"/>
      <c r="L1388" s="31"/>
      <c r="M1388" s="30"/>
      <c r="N1388" s="30"/>
      <c r="O1388" s="35"/>
      <c r="P1388" s="30"/>
      <c r="Q1388" s="30"/>
      <c r="R1388" s="30"/>
      <c r="S1388" s="30"/>
    </row>
    <row r="1389" spans="1:19" hidden="1" x14ac:dyDescent="0.25">
      <c r="A1389" s="9">
        <v>600</v>
      </c>
      <c r="B1389" s="28" t="s">
        <v>646</v>
      </c>
      <c r="C1389" s="111">
        <f t="shared" si="146"/>
        <v>32741076.440000001</v>
      </c>
      <c r="D1389" s="29">
        <f>ROUND((F1389+G1389+H1389+I1389+J1389+K1389+M1389+O1389+P1389+Q1389+R1389+S1389)*0.0214,2)</f>
        <v>685979.08</v>
      </c>
      <c r="E1389" s="30"/>
      <c r="F1389" s="34"/>
      <c r="G1389" s="34">
        <v>9581952.0299999993</v>
      </c>
      <c r="H1389" s="34">
        <v>6955318.4500000002</v>
      </c>
      <c r="I1389" s="34">
        <v>3326103.26</v>
      </c>
      <c r="J1389" s="34"/>
      <c r="K1389" s="30"/>
      <c r="L1389" s="31"/>
      <c r="M1389" s="30"/>
      <c r="N1389" s="30" t="s">
        <v>56</v>
      </c>
      <c r="O1389" s="35">
        <v>12191723.619999999</v>
      </c>
      <c r="P1389" s="30"/>
      <c r="Q1389" s="30"/>
      <c r="R1389" s="30"/>
      <c r="S1389" s="30"/>
    </row>
    <row r="1390" spans="1:19" hidden="1" x14ac:dyDescent="0.25">
      <c r="A1390" s="9">
        <v>601</v>
      </c>
      <c r="B1390" s="28" t="s">
        <v>994</v>
      </c>
      <c r="C1390" s="111">
        <f t="shared" si="146"/>
        <v>211692.47</v>
      </c>
      <c r="D1390" s="29"/>
      <c r="E1390" s="30">
        <v>211692.47</v>
      </c>
      <c r="F1390" s="34"/>
      <c r="G1390" s="34"/>
      <c r="H1390" s="34"/>
      <c r="I1390" s="34"/>
      <c r="J1390" s="34"/>
      <c r="K1390" s="30"/>
      <c r="L1390" s="31"/>
      <c r="M1390" s="30"/>
      <c r="N1390" s="30"/>
      <c r="O1390" s="35"/>
      <c r="P1390" s="30"/>
      <c r="Q1390" s="30"/>
      <c r="R1390" s="30"/>
      <c r="S1390" s="30"/>
    </row>
    <row r="1391" spans="1:19" hidden="1" x14ac:dyDescent="0.25">
      <c r="A1391" s="9">
        <v>602</v>
      </c>
      <c r="B1391" s="28" t="s">
        <v>995</v>
      </c>
      <c r="C1391" s="111">
        <f t="shared" si="146"/>
        <v>311089.67</v>
      </c>
      <c r="D1391" s="29"/>
      <c r="E1391" s="30">
        <v>311089.67</v>
      </c>
      <c r="F1391" s="34"/>
      <c r="G1391" s="34"/>
      <c r="H1391" s="34"/>
      <c r="I1391" s="34"/>
      <c r="J1391" s="34"/>
      <c r="K1391" s="30"/>
      <c r="L1391" s="31"/>
      <c r="M1391" s="30"/>
      <c r="N1391" s="30"/>
      <c r="O1391" s="35"/>
      <c r="P1391" s="30"/>
      <c r="Q1391" s="30"/>
      <c r="R1391" s="30"/>
      <c r="S1391" s="30"/>
    </row>
    <row r="1392" spans="1:19" hidden="1" x14ac:dyDescent="0.25">
      <c r="A1392" s="9">
        <v>603</v>
      </c>
      <c r="B1392" s="28" t="s">
        <v>996</v>
      </c>
      <c r="C1392" s="111">
        <f t="shared" si="146"/>
        <v>443448.65</v>
      </c>
      <c r="D1392" s="29"/>
      <c r="E1392" s="30">
        <v>443448.65</v>
      </c>
      <c r="F1392" s="34"/>
      <c r="G1392" s="34"/>
      <c r="H1392" s="34"/>
      <c r="I1392" s="34"/>
      <c r="J1392" s="34"/>
      <c r="K1392" s="30"/>
      <c r="L1392" s="31"/>
      <c r="M1392" s="30"/>
      <c r="N1392" s="30"/>
      <c r="O1392" s="35"/>
      <c r="P1392" s="30"/>
      <c r="Q1392" s="30"/>
      <c r="R1392" s="30"/>
      <c r="S1392" s="30"/>
    </row>
    <row r="1393" spans="1:19" hidden="1" x14ac:dyDescent="0.25">
      <c r="A1393" s="9">
        <v>604</v>
      </c>
      <c r="B1393" s="28" t="s">
        <v>997</v>
      </c>
      <c r="C1393" s="111">
        <f t="shared" si="146"/>
        <v>352112.76</v>
      </c>
      <c r="D1393" s="29"/>
      <c r="E1393" s="30">
        <v>352112.76</v>
      </c>
      <c r="F1393" s="34"/>
      <c r="G1393" s="34"/>
      <c r="H1393" s="34"/>
      <c r="I1393" s="34"/>
      <c r="J1393" s="34"/>
      <c r="K1393" s="30"/>
      <c r="L1393" s="31"/>
      <c r="M1393" s="30"/>
      <c r="N1393" s="30"/>
      <c r="O1393" s="35"/>
      <c r="P1393" s="30"/>
      <c r="Q1393" s="30"/>
      <c r="R1393" s="30"/>
      <c r="S1393" s="30"/>
    </row>
    <row r="1394" spans="1:19" hidden="1" x14ac:dyDescent="0.25">
      <c r="A1394" s="9">
        <v>605</v>
      </c>
      <c r="B1394" s="28" t="s">
        <v>998</v>
      </c>
      <c r="C1394" s="111">
        <f t="shared" si="146"/>
        <v>133366.23000000001</v>
      </c>
      <c r="D1394" s="29"/>
      <c r="E1394" s="30">
        <v>133366.23000000001</v>
      </c>
      <c r="F1394" s="34"/>
      <c r="G1394" s="34"/>
      <c r="H1394" s="34"/>
      <c r="I1394" s="34"/>
      <c r="J1394" s="34"/>
      <c r="K1394" s="30"/>
      <c r="L1394" s="31"/>
      <c r="M1394" s="30"/>
      <c r="N1394" s="30"/>
      <c r="O1394" s="35"/>
      <c r="P1394" s="30"/>
      <c r="Q1394" s="30"/>
      <c r="R1394" s="30"/>
      <c r="S1394" s="30"/>
    </row>
    <row r="1395" spans="1:19" hidden="1" x14ac:dyDescent="0.25">
      <c r="A1395" s="9">
        <v>606</v>
      </c>
      <c r="B1395" s="28" t="s">
        <v>999</v>
      </c>
      <c r="C1395" s="111">
        <f t="shared" si="146"/>
        <v>135810.71</v>
      </c>
      <c r="D1395" s="29"/>
      <c r="E1395" s="30">
        <v>135810.71</v>
      </c>
      <c r="F1395" s="34"/>
      <c r="G1395" s="34"/>
      <c r="H1395" s="34"/>
      <c r="I1395" s="34"/>
      <c r="J1395" s="34"/>
      <c r="K1395" s="30"/>
      <c r="L1395" s="31"/>
      <c r="M1395" s="30"/>
      <c r="N1395" s="30"/>
      <c r="O1395" s="35"/>
      <c r="P1395" s="30"/>
      <c r="Q1395" s="30"/>
      <c r="R1395" s="30"/>
      <c r="S1395" s="30"/>
    </row>
    <row r="1396" spans="1:19" hidden="1" x14ac:dyDescent="0.25">
      <c r="A1396" s="9">
        <v>607</v>
      </c>
      <c r="B1396" s="28" t="s">
        <v>1000</v>
      </c>
      <c r="C1396" s="111">
        <f t="shared" si="146"/>
        <v>135753.85999999999</v>
      </c>
      <c r="D1396" s="29"/>
      <c r="E1396" s="30">
        <v>135753.85999999999</v>
      </c>
      <c r="F1396" s="34"/>
      <c r="G1396" s="34"/>
      <c r="H1396" s="34"/>
      <c r="I1396" s="34"/>
      <c r="J1396" s="34"/>
      <c r="K1396" s="30"/>
      <c r="L1396" s="31"/>
      <c r="M1396" s="30"/>
      <c r="N1396" s="30"/>
      <c r="O1396" s="35"/>
      <c r="P1396" s="30"/>
      <c r="Q1396" s="30"/>
      <c r="R1396" s="30"/>
      <c r="S1396" s="30"/>
    </row>
    <row r="1397" spans="1:19" hidden="1" x14ac:dyDescent="0.25">
      <c r="A1397" s="9">
        <v>608</v>
      </c>
      <c r="B1397" s="28" t="s">
        <v>1001</v>
      </c>
      <c r="C1397" s="111">
        <f t="shared" si="146"/>
        <v>134465.29999999999</v>
      </c>
      <c r="D1397" s="29"/>
      <c r="E1397" s="30">
        <v>134465.29999999999</v>
      </c>
      <c r="F1397" s="34"/>
      <c r="G1397" s="34"/>
      <c r="H1397" s="34"/>
      <c r="I1397" s="34"/>
      <c r="J1397" s="34"/>
      <c r="K1397" s="30"/>
      <c r="L1397" s="31"/>
      <c r="M1397" s="30"/>
      <c r="N1397" s="30"/>
      <c r="O1397" s="35"/>
      <c r="P1397" s="30"/>
      <c r="Q1397" s="30"/>
      <c r="R1397" s="30"/>
      <c r="S1397" s="30"/>
    </row>
    <row r="1398" spans="1:19" hidden="1" x14ac:dyDescent="0.25">
      <c r="A1398" s="9">
        <v>609</v>
      </c>
      <c r="B1398" s="28" t="s">
        <v>1002</v>
      </c>
      <c r="C1398" s="111">
        <f t="shared" si="146"/>
        <v>134465.29999999999</v>
      </c>
      <c r="D1398" s="29"/>
      <c r="E1398" s="30">
        <v>134465.29999999999</v>
      </c>
      <c r="F1398" s="34"/>
      <c r="G1398" s="34"/>
      <c r="H1398" s="34"/>
      <c r="I1398" s="34"/>
      <c r="J1398" s="34"/>
      <c r="K1398" s="30"/>
      <c r="L1398" s="31"/>
      <c r="M1398" s="30"/>
      <c r="N1398" s="30"/>
      <c r="O1398" s="35"/>
      <c r="P1398" s="30"/>
      <c r="Q1398" s="30"/>
      <c r="R1398" s="30"/>
      <c r="S1398" s="30"/>
    </row>
    <row r="1399" spans="1:19" hidden="1" x14ac:dyDescent="0.25">
      <c r="A1399" s="9">
        <v>610</v>
      </c>
      <c r="B1399" s="28" t="s">
        <v>1003</v>
      </c>
      <c r="C1399" s="111">
        <f t="shared" si="146"/>
        <v>134351.6</v>
      </c>
      <c r="D1399" s="29"/>
      <c r="E1399" s="30">
        <v>134351.6</v>
      </c>
      <c r="F1399" s="34"/>
      <c r="G1399" s="34"/>
      <c r="H1399" s="34"/>
      <c r="I1399" s="34"/>
      <c r="J1399" s="34"/>
      <c r="K1399" s="30"/>
      <c r="L1399" s="31"/>
      <c r="M1399" s="30"/>
      <c r="N1399" s="30"/>
      <c r="O1399" s="35"/>
      <c r="P1399" s="30"/>
      <c r="Q1399" s="30"/>
      <c r="R1399" s="30"/>
      <c r="S1399" s="30"/>
    </row>
    <row r="1400" spans="1:19" hidden="1" x14ac:dyDescent="0.25">
      <c r="A1400" s="9">
        <v>611</v>
      </c>
      <c r="B1400" s="28" t="s">
        <v>1004</v>
      </c>
      <c r="C1400" s="111">
        <f t="shared" si="146"/>
        <v>133214.63</v>
      </c>
      <c r="D1400" s="29"/>
      <c r="E1400" s="30">
        <v>133214.63</v>
      </c>
      <c r="F1400" s="34"/>
      <c r="G1400" s="34"/>
      <c r="H1400" s="34"/>
      <c r="I1400" s="34"/>
      <c r="J1400" s="34"/>
      <c r="K1400" s="30"/>
      <c r="L1400" s="31"/>
      <c r="M1400" s="30"/>
      <c r="N1400" s="30"/>
      <c r="O1400" s="35"/>
      <c r="P1400" s="30"/>
      <c r="Q1400" s="30"/>
      <c r="R1400" s="30"/>
      <c r="S1400" s="30"/>
    </row>
    <row r="1401" spans="1:19" hidden="1" x14ac:dyDescent="0.25">
      <c r="A1401" s="9">
        <v>612</v>
      </c>
      <c r="B1401" s="28" t="s">
        <v>1005</v>
      </c>
      <c r="C1401" s="111">
        <f t="shared" si="146"/>
        <v>134768.49</v>
      </c>
      <c r="D1401" s="29"/>
      <c r="E1401" s="30">
        <v>134768.49</v>
      </c>
      <c r="F1401" s="34"/>
      <c r="G1401" s="34"/>
      <c r="H1401" s="34"/>
      <c r="I1401" s="34"/>
      <c r="J1401" s="34"/>
      <c r="K1401" s="30"/>
      <c r="L1401" s="31"/>
      <c r="M1401" s="30"/>
      <c r="N1401" s="30"/>
      <c r="O1401" s="35"/>
      <c r="P1401" s="30"/>
      <c r="Q1401" s="30"/>
      <c r="R1401" s="30"/>
      <c r="S1401" s="30"/>
    </row>
    <row r="1402" spans="1:19" hidden="1" x14ac:dyDescent="0.25">
      <c r="A1402" s="9">
        <v>613</v>
      </c>
      <c r="B1402" s="28" t="s">
        <v>1006</v>
      </c>
      <c r="C1402" s="111">
        <f t="shared" si="146"/>
        <v>136284.44</v>
      </c>
      <c r="D1402" s="29"/>
      <c r="E1402" s="30">
        <v>136284.44</v>
      </c>
      <c r="F1402" s="34"/>
      <c r="G1402" s="34"/>
      <c r="H1402" s="34"/>
      <c r="I1402" s="34"/>
      <c r="J1402" s="34"/>
      <c r="K1402" s="30"/>
      <c r="L1402" s="31"/>
      <c r="M1402" s="30"/>
      <c r="N1402" s="30"/>
      <c r="O1402" s="35"/>
      <c r="P1402" s="30"/>
      <c r="Q1402" s="30"/>
      <c r="R1402" s="30"/>
      <c r="S1402" s="30"/>
    </row>
    <row r="1403" spans="1:19" hidden="1" x14ac:dyDescent="0.25">
      <c r="A1403" s="9">
        <v>614</v>
      </c>
      <c r="B1403" s="22" t="s">
        <v>647</v>
      </c>
      <c r="C1403" s="23">
        <f t="shared" si="146"/>
        <v>1812285.6</v>
      </c>
      <c r="D1403" s="24">
        <f>ROUND((F1403+G1403+H1403+I1403+J1403+K1403+M1403+O1403+P1403+Q1403+R1403+S1403)*0.0214,2)</f>
        <v>37970.35</v>
      </c>
      <c r="E1403" s="25"/>
      <c r="F1403" s="43"/>
      <c r="G1403" s="25">
        <v>1236017.8500000001</v>
      </c>
      <c r="H1403" s="43"/>
      <c r="I1403" s="43"/>
      <c r="J1403" s="25">
        <v>538297.4</v>
      </c>
      <c r="K1403" s="25"/>
      <c r="L1403" s="26"/>
      <c r="M1403" s="25"/>
      <c r="N1403" s="25"/>
      <c r="O1403" s="44"/>
      <c r="P1403" s="25"/>
      <c r="Q1403" s="25"/>
      <c r="R1403" s="25"/>
      <c r="S1403" s="25"/>
    </row>
    <row r="1404" spans="1:19" hidden="1" x14ac:dyDescent="0.25">
      <c r="A1404" s="9">
        <v>615</v>
      </c>
      <c r="B1404" s="22" t="s">
        <v>648</v>
      </c>
      <c r="C1404" s="23">
        <f t="shared" si="146"/>
        <v>3845835.85</v>
      </c>
      <c r="D1404" s="24">
        <f>ROUND((F1404+G1404+H1404+I1404+J1404+K1404+M1404+O1404+P1404+Q1404+R1404+S1404)*0.0214,2)</f>
        <v>80576.55</v>
      </c>
      <c r="E1404" s="25"/>
      <c r="F1404" s="43"/>
      <c r="G1404" s="25">
        <v>1093116.3999999999</v>
      </c>
      <c r="H1404" s="25">
        <v>1477154.58</v>
      </c>
      <c r="I1404" s="25">
        <v>519315.99</v>
      </c>
      <c r="J1404" s="25">
        <v>675672.33</v>
      </c>
      <c r="K1404" s="25"/>
      <c r="L1404" s="26"/>
      <c r="M1404" s="25"/>
      <c r="N1404" s="25"/>
      <c r="O1404" s="44"/>
      <c r="P1404" s="25"/>
      <c r="Q1404" s="25"/>
      <c r="R1404" s="25"/>
      <c r="S1404" s="25"/>
    </row>
    <row r="1405" spans="1:19" ht="25.5" hidden="1" x14ac:dyDescent="0.25">
      <c r="A1405" s="9">
        <v>616</v>
      </c>
      <c r="B1405" s="22" t="s">
        <v>1007</v>
      </c>
      <c r="C1405" s="23">
        <f t="shared" si="146"/>
        <v>102365.8</v>
      </c>
      <c r="D1405" s="24"/>
      <c r="E1405" s="25">
        <v>102365.8</v>
      </c>
      <c r="F1405" s="43"/>
      <c r="G1405" s="43"/>
      <c r="H1405" s="43"/>
      <c r="I1405" s="43"/>
      <c r="J1405" s="43"/>
      <c r="K1405" s="25"/>
      <c r="L1405" s="26"/>
      <c r="M1405" s="25"/>
      <c r="N1405" s="25"/>
      <c r="O1405" s="44"/>
      <c r="P1405" s="25"/>
      <c r="Q1405" s="25"/>
      <c r="R1405" s="25"/>
      <c r="S1405" s="25"/>
    </row>
    <row r="1406" spans="1:19" ht="25.5" hidden="1" x14ac:dyDescent="0.25">
      <c r="A1406" s="9">
        <v>617</v>
      </c>
      <c r="B1406" s="28" t="s">
        <v>1008</v>
      </c>
      <c r="C1406" s="111">
        <f t="shared" ref="C1406:C1437" si="148">ROUND(SUM(D1406+E1406+F1406+G1406+H1406+I1406+J1406+K1406+M1406+O1406+P1406+Q1406+R1406+S1406),2)</f>
        <v>183106.83</v>
      </c>
      <c r="D1406" s="29"/>
      <c r="E1406" s="30">
        <v>183106.83</v>
      </c>
      <c r="F1406" s="34"/>
      <c r="G1406" s="34"/>
      <c r="H1406" s="34"/>
      <c r="I1406" s="34"/>
      <c r="J1406" s="34"/>
      <c r="K1406" s="30"/>
      <c r="L1406" s="31"/>
      <c r="M1406" s="30"/>
      <c r="N1406" s="30"/>
      <c r="O1406" s="35"/>
      <c r="P1406" s="30"/>
      <c r="Q1406" s="30"/>
      <c r="R1406" s="30"/>
      <c r="S1406" s="30"/>
    </row>
    <row r="1407" spans="1:19" ht="25.5" hidden="1" x14ac:dyDescent="0.25">
      <c r="A1407" s="9">
        <v>618</v>
      </c>
      <c r="B1407" s="28" t="s">
        <v>1009</v>
      </c>
      <c r="C1407" s="111">
        <f t="shared" si="148"/>
        <v>182774.14</v>
      </c>
      <c r="D1407" s="29"/>
      <c r="E1407" s="30">
        <v>182774.14</v>
      </c>
      <c r="F1407" s="34"/>
      <c r="G1407" s="34"/>
      <c r="H1407" s="34"/>
      <c r="I1407" s="34"/>
      <c r="J1407" s="34"/>
      <c r="K1407" s="30"/>
      <c r="L1407" s="31"/>
      <c r="M1407" s="30"/>
      <c r="N1407" s="30"/>
      <c r="O1407" s="35"/>
      <c r="P1407" s="30"/>
      <c r="Q1407" s="30"/>
      <c r="R1407" s="30"/>
      <c r="S1407" s="30"/>
    </row>
    <row r="1408" spans="1:19" ht="25.5" hidden="1" x14ac:dyDescent="0.25">
      <c r="A1408" s="9">
        <v>619</v>
      </c>
      <c r="B1408" s="28" t="s">
        <v>1010</v>
      </c>
      <c r="C1408" s="111">
        <f t="shared" si="148"/>
        <v>182415.86</v>
      </c>
      <c r="D1408" s="29"/>
      <c r="E1408" s="30">
        <v>182415.86</v>
      </c>
      <c r="F1408" s="34"/>
      <c r="G1408" s="34"/>
      <c r="H1408" s="34"/>
      <c r="I1408" s="34"/>
      <c r="J1408" s="34"/>
      <c r="K1408" s="30"/>
      <c r="L1408" s="31"/>
      <c r="M1408" s="30"/>
      <c r="N1408" s="30"/>
      <c r="O1408" s="35"/>
      <c r="P1408" s="30"/>
      <c r="Q1408" s="30"/>
      <c r="R1408" s="30"/>
      <c r="S1408" s="30"/>
    </row>
    <row r="1409" spans="1:19" ht="25.5" hidden="1" x14ac:dyDescent="0.25">
      <c r="A1409" s="9">
        <v>620</v>
      </c>
      <c r="B1409" s="28" t="s">
        <v>1011</v>
      </c>
      <c r="C1409" s="111">
        <f t="shared" si="148"/>
        <v>182492.63</v>
      </c>
      <c r="D1409" s="29"/>
      <c r="E1409" s="30">
        <v>182492.63</v>
      </c>
      <c r="F1409" s="34"/>
      <c r="G1409" s="34"/>
      <c r="H1409" s="34"/>
      <c r="I1409" s="34"/>
      <c r="J1409" s="34"/>
      <c r="K1409" s="30"/>
      <c r="L1409" s="31"/>
      <c r="M1409" s="30"/>
      <c r="N1409" s="30"/>
      <c r="O1409" s="35"/>
      <c r="P1409" s="30"/>
      <c r="Q1409" s="30"/>
      <c r="R1409" s="30"/>
      <c r="S1409" s="30"/>
    </row>
    <row r="1410" spans="1:19" ht="25.5" hidden="1" x14ac:dyDescent="0.25">
      <c r="A1410" s="9">
        <v>621</v>
      </c>
      <c r="B1410" s="28" t="s">
        <v>1012</v>
      </c>
      <c r="C1410" s="111">
        <f t="shared" si="148"/>
        <v>182774.14</v>
      </c>
      <c r="D1410" s="29"/>
      <c r="E1410" s="30">
        <v>182774.14</v>
      </c>
      <c r="F1410" s="34"/>
      <c r="G1410" s="34"/>
      <c r="H1410" s="34"/>
      <c r="I1410" s="34"/>
      <c r="J1410" s="34"/>
      <c r="K1410" s="30"/>
      <c r="L1410" s="31"/>
      <c r="M1410" s="30"/>
      <c r="N1410" s="30"/>
      <c r="O1410" s="35"/>
      <c r="P1410" s="30"/>
      <c r="Q1410" s="30"/>
      <c r="R1410" s="30"/>
      <c r="S1410" s="30"/>
    </row>
    <row r="1411" spans="1:19" ht="25.5" hidden="1" x14ac:dyDescent="0.25">
      <c r="A1411" s="9">
        <v>622</v>
      </c>
      <c r="B1411" s="28" t="s">
        <v>1013</v>
      </c>
      <c r="C1411" s="111">
        <f t="shared" si="148"/>
        <v>182185.53</v>
      </c>
      <c r="D1411" s="29"/>
      <c r="E1411" s="30">
        <v>182185.53</v>
      </c>
      <c r="F1411" s="34"/>
      <c r="G1411" s="34"/>
      <c r="H1411" s="34"/>
      <c r="I1411" s="34"/>
      <c r="J1411" s="34"/>
      <c r="K1411" s="30"/>
      <c r="L1411" s="31"/>
      <c r="M1411" s="30"/>
      <c r="N1411" s="30"/>
      <c r="O1411" s="35"/>
      <c r="P1411" s="30"/>
      <c r="Q1411" s="30"/>
      <c r="R1411" s="30"/>
      <c r="S1411" s="30"/>
    </row>
    <row r="1412" spans="1:19" ht="25.5" hidden="1" x14ac:dyDescent="0.25">
      <c r="A1412" s="9">
        <v>623</v>
      </c>
      <c r="B1412" s="28" t="s">
        <v>1014</v>
      </c>
      <c r="C1412" s="111">
        <f t="shared" si="148"/>
        <v>183209.19</v>
      </c>
      <c r="D1412" s="29"/>
      <c r="E1412" s="30">
        <v>183209.19</v>
      </c>
      <c r="F1412" s="34"/>
      <c r="G1412" s="34"/>
      <c r="H1412" s="34"/>
      <c r="I1412" s="34"/>
      <c r="J1412" s="34"/>
      <c r="K1412" s="30"/>
      <c r="L1412" s="31"/>
      <c r="M1412" s="30"/>
      <c r="N1412" s="30"/>
      <c r="O1412" s="35"/>
      <c r="P1412" s="30"/>
      <c r="Q1412" s="30"/>
      <c r="R1412" s="30"/>
      <c r="S1412" s="30"/>
    </row>
    <row r="1413" spans="1:19" ht="25.5" hidden="1" x14ac:dyDescent="0.25">
      <c r="A1413" s="9">
        <v>624</v>
      </c>
      <c r="B1413" s="28" t="s">
        <v>1015</v>
      </c>
      <c r="C1413" s="111">
        <f t="shared" si="148"/>
        <v>182774.14</v>
      </c>
      <c r="D1413" s="29"/>
      <c r="E1413" s="30">
        <v>182774.14</v>
      </c>
      <c r="F1413" s="34"/>
      <c r="G1413" s="34"/>
      <c r="H1413" s="34"/>
      <c r="I1413" s="34"/>
      <c r="J1413" s="34"/>
      <c r="K1413" s="30"/>
      <c r="L1413" s="31"/>
      <c r="M1413" s="30"/>
      <c r="N1413" s="30"/>
      <c r="O1413" s="35"/>
      <c r="P1413" s="30"/>
      <c r="Q1413" s="30"/>
      <c r="R1413" s="30"/>
      <c r="S1413" s="30"/>
    </row>
    <row r="1414" spans="1:19" ht="25.5" hidden="1" x14ac:dyDescent="0.25">
      <c r="A1414" s="9">
        <v>625</v>
      </c>
      <c r="B1414" s="28" t="s">
        <v>1016</v>
      </c>
      <c r="C1414" s="111">
        <f t="shared" si="148"/>
        <v>182799.73</v>
      </c>
      <c r="D1414" s="29"/>
      <c r="E1414" s="30">
        <v>182799.73</v>
      </c>
      <c r="F1414" s="34"/>
      <c r="G1414" s="34"/>
      <c r="H1414" s="34"/>
      <c r="I1414" s="34"/>
      <c r="J1414" s="34"/>
      <c r="K1414" s="30"/>
      <c r="L1414" s="31"/>
      <c r="M1414" s="30"/>
      <c r="N1414" s="30"/>
      <c r="O1414" s="35"/>
      <c r="P1414" s="30"/>
      <c r="Q1414" s="30"/>
      <c r="R1414" s="30"/>
      <c r="S1414" s="30"/>
    </row>
    <row r="1415" spans="1:19" hidden="1" x14ac:dyDescent="0.25">
      <c r="A1415" s="9">
        <v>626</v>
      </c>
      <c r="B1415" s="28" t="s">
        <v>1112</v>
      </c>
      <c r="C1415" s="23">
        <f t="shared" si="148"/>
        <v>6217649.6500000004</v>
      </c>
      <c r="D1415" s="24">
        <f>ROUND((F1415+G1415+H1415+I1415+J1415+K1415+M1415+O1415+P1415+Q1415+R1415+S1415)*0.0214,2)</f>
        <v>130269.93</v>
      </c>
      <c r="E1415" s="30"/>
      <c r="F1415" s="34"/>
      <c r="G1415" s="25">
        <v>2371010.4700000002</v>
      </c>
      <c r="H1415" s="25">
        <v>1721062.84</v>
      </c>
      <c r="I1415" s="25">
        <v>1010979.52</v>
      </c>
      <c r="J1415" s="25">
        <v>984326.89</v>
      </c>
      <c r="K1415" s="30"/>
      <c r="L1415" s="31"/>
      <c r="M1415" s="30"/>
      <c r="N1415" s="30"/>
      <c r="O1415" s="35"/>
      <c r="P1415" s="30"/>
      <c r="Q1415" s="30"/>
      <c r="R1415" s="30"/>
      <c r="S1415" s="30"/>
    </row>
    <row r="1416" spans="1:19" hidden="1" x14ac:dyDescent="0.25">
      <c r="A1416" s="9">
        <v>627</v>
      </c>
      <c r="B1416" s="28" t="s">
        <v>1017</v>
      </c>
      <c r="C1416" s="111">
        <f t="shared" si="148"/>
        <v>5269584.3099999996</v>
      </c>
      <c r="D1416" s="24">
        <v>33854.74</v>
      </c>
      <c r="E1416" s="30">
        <v>798673.57</v>
      </c>
      <c r="F1416" s="34"/>
      <c r="G1416" s="34">
        <v>3429313.33</v>
      </c>
      <c r="H1416" s="34"/>
      <c r="I1416" s="34">
        <v>1007742.67</v>
      </c>
      <c r="J1416" s="34"/>
      <c r="K1416" s="30"/>
      <c r="L1416" s="31"/>
      <c r="M1416" s="30"/>
      <c r="N1416" s="30"/>
      <c r="O1416" s="35"/>
      <c r="P1416" s="30"/>
      <c r="Q1416" s="30"/>
      <c r="R1416" s="30"/>
      <c r="S1416" s="30"/>
    </row>
    <row r="1417" spans="1:19" hidden="1" x14ac:dyDescent="0.25">
      <c r="A1417" s="9">
        <v>628</v>
      </c>
      <c r="B1417" s="28" t="s">
        <v>1018</v>
      </c>
      <c r="C1417" s="111">
        <f t="shared" si="148"/>
        <v>1618531.72</v>
      </c>
      <c r="D1417" s="29"/>
      <c r="E1417" s="30">
        <v>1618531.72</v>
      </c>
      <c r="F1417" s="34"/>
      <c r="G1417" s="34"/>
      <c r="H1417" s="34"/>
      <c r="I1417" s="34"/>
      <c r="J1417" s="34"/>
      <c r="K1417" s="30"/>
      <c r="L1417" s="31"/>
      <c r="M1417" s="30"/>
      <c r="N1417" s="30"/>
      <c r="O1417" s="35"/>
      <c r="P1417" s="30"/>
      <c r="Q1417" s="30"/>
      <c r="R1417" s="30"/>
      <c r="S1417" s="30"/>
    </row>
    <row r="1418" spans="1:19" hidden="1" x14ac:dyDescent="0.25">
      <c r="A1418" s="9">
        <v>629</v>
      </c>
      <c r="B1418" s="28" t="s">
        <v>650</v>
      </c>
      <c r="C1418" s="111">
        <f t="shared" si="148"/>
        <v>20013851.030000001</v>
      </c>
      <c r="D1418" s="29">
        <f t="shared" ref="D1418:D1431" si="149">ROUND((F1418+G1418+H1418+I1418+J1418+K1418+M1418+O1418+P1418+Q1418+R1418+S1418)*0.0214,2)</f>
        <v>419322.9</v>
      </c>
      <c r="E1418" s="30"/>
      <c r="F1418" s="34"/>
      <c r="G1418" s="34">
        <v>5143336</v>
      </c>
      <c r="H1418" s="34">
        <v>3733429.23</v>
      </c>
      <c r="I1418" s="34">
        <v>1785363.42</v>
      </c>
      <c r="J1418" s="34"/>
      <c r="K1418" s="30"/>
      <c r="L1418" s="31"/>
      <c r="M1418" s="30"/>
      <c r="N1418" s="30" t="s">
        <v>56</v>
      </c>
      <c r="O1418" s="35">
        <v>6544191.71</v>
      </c>
      <c r="P1418" s="30">
        <v>2388207.77</v>
      </c>
      <c r="Q1418" s="30"/>
      <c r="R1418" s="30"/>
      <c r="S1418" s="30"/>
    </row>
    <row r="1419" spans="1:19" hidden="1" x14ac:dyDescent="0.25">
      <c r="A1419" s="9">
        <v>630</v>
      </c>
      <c r="B1419" s="28" t="s">
        <v>652</v>
      </c>
      <c r="C1419" s="111">
        <f t="shared" si="148"/>
        <v>6526369.2800000003</v>
      </c>
      <c r="D1419" s="29">
        <f t="shared" si="149"/>
        <v>136738.10999999999</v>
      </c>
      <c r="E1419" s="30"/>
      <c r="F1419" s="34"/>
      <c r="G1419" s="34"/>
      <c r="H1419" s="34"/>
      <c r="I1419" s="34"/>
      <c r="J1419" s="34"/>
      <c r="K1419" s="30"/>
      <c r="L1419" s="31"/>
      <c r="M1419" s="30"/>
      <c r="N1419" s="30" t="s">
        <v>116</v>
      </c>
      <c r="O1419" s="35">
        <v>3973055.05</v>
      </c>
      <c r="P1419" s="30"/>
      <c r="Q1419" s="30">
        <v>2416576.12</v>
      </c>
      <c r="R1419" s="30"/>
      <c r="S1419" s="30"/>
    </row>
    <row r="1420" spans="1:19" hidden="1" x14ac:dyDescent="0.25">
      <c r="A1420" s="9">
        <v>631</v>
      </c>
      <c r="B1420" s="28" t="s">
        <v>653</v>
      </c>
      <c r="C1420" s="111">
        <f t="shared" si="148"/>
        <v>6290637.5</v>
      </c>
      <c r="D1420" s="29">
        <f t="shared" si="149"/>
        <v>131799.14000000001</v>
      </c>
      <c r="E1420" s="30"/>
      <c r="F1420" s="34"/>
      <c r="G1420" s="34">
        <v>2970971.77</v>
      </c>
      <c r="H1420" s="34">
        <v>2156554.2599999998</v>
      </c>
      <c r="I1420" s="34">
        <v>1031312.33</v>
      </c>
      <c r="J1420" s="34"/>
      <c r="K1420" s="30"/>
      <c r="L1420" s="31"/>
      <c r="M1420" s="30"/>
      <c r="N1420" s="30"/>
      <c r="O1420" s="35"/>
      <c r="P1420" s="30"/>
      <c r="Q1420" s="30"/>
      <c r="R1420" s="30"/>
      <c r="S1420" s="30"/>
    </row>
    <row r="1421" spans="1:19" ht="23.25" hidden="1" customHeight="1" x14ac:dyDescent="0.25">
      <c r="A1421" s="9">
        <v>632</v>
      </c>
      <c r="B1421" s="28" t="s">
        <v>654</v>
      </c>
      <c r="C1421" s="111">
        <f t="shared" si="148"/>
        <v>5542077.4400000004</v>
      </c>
      <c r="D1421" s="29">
        <f t="shared" si="149"/>
        <v>116115.58</v>
      </c>
      <c r="E1421" s="30"/>
      <c r="F1421" s="34"/>
      <c r="G1421" s="34">
        <v>2138454.0699999998</v>
      </c>
      <c r="H1421" s="34">
        <v>1552254.59</v>
      </c>
      <c r="I1421" s="34">
        <v>742303.76</v>
      </c>
      <c r="J1421" s="34"/>
      <c r="K1421" s="30"/>
      <c r="L1421" s="31"/>
      <c r="M1421" s="30"/>
      <c r="N1421" s="30"/>
      <c r="O1421" s="35"/>
      <c r="P1421" s="30">
        <v>992949.44</v>
      </c>
      <c r="Q1421" s="30"/>
      <c r="R1421" s="30"/>
      <c r="S1421" s="30"/>
    </row>
    <row r="1422" spans="1:19" hidden="1" x14ac:dyDescent="0.25">
      <c r="A1422" s="9">
        <v>633</v>
      </c>
      <c r="B1422" s="28" t="s">
        <v>659</v>
      </c>
      <c r="C1422" s="111">
        <f t="shared" si="148"/>
        <v>282868.77</v>
      </c>
      <c r="D1422" s="29">
        <f t="shared" si="149"/>
        <v>5926.56</v>
      </c>
      <c r="E1422" s="30"/>
      <c r="F1422" s="34"/>
      <c r="G1422" s="43"/>
      <c r="H1422" s="34"/>
      <c r="I1422" s="34"/>
      <c r="J1422" s="25">
        <v>276942.21000000002</v>
      </c>
      <c r="K1422" s="30"/>
      <c r="L1422" s="31"/>
      <c r="M1422" s="30"/>
      <c r="N1422" s="30"/>
      <c r="O1422" s="35"/>
      <c r="P1422" s="30"/>
      <c r="Q1422" s="30"/>
      <c r="R1422" s="30"/>
      <c r="S1422" s="30"/>
    </row>
    <row r="1423" spans="1:19" hidden="1" x14ac:dyDescent="0.25">
      <c r="A1423" s="9">
        <v>634</v>
      </c>
      <c r="B1423" s="28" t="s">
        <v>660</v>
      </c>
      <c r="C1423" s="111">
        <f t="shared" si="148"/>
        <v>4189994.71</v>
      </c>
      <c r="D1423" s="29">
        <f t="shared" si="149"/>
        <v>87787.24</v>
      </c>
      <c r="E1423" s="30"/>
      <c r="F1423" s="34"/>
      <c r="G1423" s="25">
        <v>271372.44</v>
      </c>
      <c r="H1423" s="34">
        <v>2009593.86</v>
      </c>
      <c r="I1423" s="34">
        <v>961032.59</v>
      </c>
      <c r="J1423" s="25">
        <v>860208.58</v>
      </c>
      <c r="K1423" s="30"/>
      <c r="L1423" s="31"/>
      <c r="M1423" s="30"/>
      <c r="N1423" s="30"/>
      <c r="O1423" s="35"/>
      <c r="P1423" s="30"/>
      <c r="Q1423" s="30"/>
      <c r="R1423" s="30"/>
      <c r="S1423" s="30"/>
    </row>
    <row r="1424" spans="1:19" ht="25.5" hidden="1" x14ac:dyDescent="0.25">
      <c r="A1424" s="9">
        <v>635</v>
      </c>
      <c r="B1424" s="28" t="s">
        <v>661</v>
      </c>
      <c r="C1424" s="111">
        <f t="shared" si="148"/>
        <v>1498860.75</v>
      </c>
      <c r="D1424" s="29">
        <f t="shared" si="149"/>
        <v>31403.58</v>
      </c>
      <c r="E1424" s="30"/>
      <c r="F1424" s="34">
        <v>1467457.17</v>
      </c>
      <c r="G1424" s="34"/>
      <c r="H1424" s="34"/>
      <c r="I1424" s="34"/>
      <c r="J1424" s="34"/>
      <c r="K1424" s="30"/>
      <c r="L1424" s="31"/>
      <c r="M1424" s="30"/>
      <c r="N1424" s="30"/>
      <c r="O1424" s="35"/>
      <c r="P1424" s="30"/>
      <c r="Q1424" s="30"/>
      <c r="R1424" s="30"/>
      <c r="S1424" s="30"/>
    </row>
    <row r="1425" spans="1:19" ht="32.25" hidden="1" customHeight="1" x14ac:dyDescent="0.25">
      <c r="A1425" s="9">
        <v>636</v>
      </c>
      <c r="B1425" s="28" t="s">
        <v>663</v>
      </c>
      <c r="C1425" s="111">
        <f t="shared" si="148"/>
        <v>11116303.789999999</v>
      </c>
      <c r="D1425" s="29">
        <f t="shared" si="149"/>
        <v>232904.74</v>
      </c>
      <c r="E1425" s="30"/>
      <c r="F1425" s="34"/>
      <c r="G1425" s="25">
        <v>3705466.76</v>
      </c>
      <c r="H1425" s="25">
        <v>3720868.55</v>
      </c>
      <c r="I1425" s="25">
        <v>1595422.11</v>
      </c>
      <c r="J1425" s="25">
        <v>1861641.63</v>
      </c>
      <c r="K1425" s="30"/>
      <c r="L1425" s="31"/>
      <c r="M1425" s="30"/>
      <c r="N1425" s="30"/>
      <c r="O1425" s="35"/>
      <c r="P1425" s="30"/>
      <c r="Q1425" s="30"/>
      <c r="R1425" s="30"/>
      <c r="S1425" s="30"/>
    </row>
    <row r="1426" spans="1:19" ht="23.25" hidden="1" customHeight="1" x14ac:dyDescent="0.25">
      <c r="A1426" s="9">
        <v>637</v>
      </c>
      <c r="B1426" s="28" t="s">
        <v>664</v>
      </c>
      <c r="C1426" s="111">
        <f t="shared" si="148"/>
        <v>4017366.66</v>
      </c>
      <c r="D1426" s="29">
        <f t="shared" si="149"/>
        <v>84170.4</v>
      </c>
      <c r="E1426" s="30"/>
      <c r="F1426" s="34"/>
      <c r="G1426" s="25"/>
      <c r="H1426" s="25"/>
      <c r="I1426" s="25"/>
      <c r="J1426" s="25">
        <v>3933196.2600000002</v>
      </c>
      <c r="K1426" s="30"/>
      <c r="L1426" s="31"/>
      <c r="M1426" s="30"/>
      <c r="N1426" s="30"/>
      <c r="O1426" s="35"/>
      <c r="P1426" s="30"/>
      <c r="Q1426" s="30"/>
      <c r="R1426" s="30"/>
      <c r="S1426" s="30"/>
    </row>
    <row r="1427" spans="1:19" ht="30.75" hidden="1" customHeight="1" x14ac:dyDescent="0.25">
      <c r="A1427" s="9">
        <v>638</v>
      </c>
      <c r="B1427" s="28" t="s">
        <v>665</v>
      </c>
      <c r="C1427" s="111">
        <f t="shared" si="148"/>
        <v>6323715.1399999997</v>
      </c>
      <c r="D1427" s="29">
        <f t="shared" si="149"/>
        <v>132492.17000000001</v>
      </c>
      <c r="E1427" s="30"/>
      <c r="F1427" s="34"/>
      <c r="G1427" s="34"/>
      <c r="H1427" s="34"/>
      <c r="I1427" s="34"/>
      <c r="J1427" s="34"/>
      <c r="K1427" s="30"/>
      <c r="L1427" s="31"/>
      <c r="M1427" s="30"/>
      <c r="N1427" s="30"/>
      <c r="O1427" s="35"/>
      <c r="P1427" s="30"/>
      <c r="Q1427" s="30">
        <v>6191222.9699999997</v>
      </c>
      <c r="R1427" s="30"/>
      <c r="S1427" s="30"/>
    </row>
    <row r="1428" spans="1:19" hidden="1" x14ac:dyDescent="0.25">
      <c r="A1428" s="9">
        <v>639</v>
      </c>
      <c r="B1428" s="28" t="s">
        <v>666</v>
      </c>
      <c r="C1428" s="111">
        <f t="shared" si="148"/>
        <v>19193476.73</v>
      </c>
      <c r="D1428" s="29">
        <f t="shared" si="149"/>
        <v>402134.72</v>
      </c>
      <c r="E1428" s="30"/>
      <c r="F1428" s="34"/>
      <c r="G1428" s="34"/>
      <c r="H1428" s="34"/>
      <c r="I1428" s="34"/>
      <c r="J1428" s="34"/>
      <c r="K1428" s="30"/>
      <c r="L1428" s="31"/>
      <c r="M1428" s="30"/>
      <c r="N1428" s="30"/>
      <c r="O1428" s="35"/>
      <c r="P1428" s="30"/>
      <c r="Q1428" s="30"/>
      <c r="R1428" s="30">
        <v>18791342.010000002</v>
      </c>
      <c r="S1428" s="30"/>
    </row>
    <row r="1429" spans="1:19" ht="43.5" hidden="1" customHeight="1" x14ac:dyDescent="0.25">
      <c r="A1429" s="9">
        <v>640</v>
      </c>
      <c r="B1429" s="28" t="s">
        <v>667</v>
      </c>
      <c r="C1429" s="111">
        <f t="shared" si="148"/>
        <v>21665858.609999999</v>
      </c>
      <c r="D1429" s="29">
        <f t="shared" si="149"/>
        <v>453935.16</v>
      </c>
      <c r="E1429" s="30"/>
      <c r="F1429" s="34"/>
      <c r="G1429" s="34"/>
      <c r="H1429" s="34"/>
      <c r="I1429" s="34"/>
      <c r="J1429" s="34"/>
      <c r="K1429" s="30"/>
      <c r="L1429" s="31"/>
      <c r="M1429" s="30"/>
      <c r="N1429" s="30" t="s">
        <v>56</v>
      </c>
      <c r="O1429" s="35">
        <v>8487960.8200000003</v>
      </c>
      <c r="P1429" s="30"/>
      <c r="Q1429" s="30"/>
      <c r="R1429" s="30">
        <v>12723962.630000001</v>
      </c>
      <c r="S1429" s="30"/>
    </row>
    <row r="1430" spans="1:19" ht="25.5" hidden="1" x14ac:dyDescent="0.25">
      <c r="A1430" s="9">
        <v>641</v>
      </c>
      <c r="B1430" s="28" t="s">
        <v>668</v>
      </c>
      <c r="C1430" s="111">
        <f t="shared" si="148"/>
        <v>2163999.39</v>
      </c>
      <c r="D1430" s="29">
        <f t="shared" si="149"/>
        <v>45339.33</v>
      </c>
      <c r="E1430" s="30"/>
      <c r="F1430" s="34">
        <v>2118660.06</v>
      </c>
      <c r="G1430" s="34"/>
      <c r="H1430" s="34"/>
      <c r="I1430" s="34"/>
      <c r="J1430" s="34"/>
      <c r="K1430" s="30"/>
      <c r="L1430" s="31"/>
      <c r="M1430" s="30"/>
      <c r="N1430" s="30"/>
      <c r="O1430" s="35"/>
      <c r="P1430" s="30"/>
      <c r="Q1430" s="30"/>
      <c r="R1430" s="30"/>
      <c r="S1430" s="30"/>
    </row>
    <row r="1431" spans="1:19" ht="25.5" hidden="1" x14ac:dyDescent="0.25">
      <c r="A1431" s="9">
        <v>642</v>
      </c>
      <c r="B1431" s="28" t="s">
        <v>672</v>
      </c>
      <c r="C1431" s="111">
        <f t="shared" si="148"/>
        <v>1067365.3500000001</v>
      </c>
      <c r="D1431" s="29">
        <f t="shared" si="149"/>
        <v>22363.05</v>
      </c>
      <c r="E1431" s="30"/>
      <c r="F1431" s="34"/>
      <c r="G1431" s="30">
        <v>805794.92</v>
      </c>
      <c r="H1431" s="34"/>
      <c r="I1431" s="34"/>
      <c r="J1431" s="30">
        <v>239207.38</v>
      </c>
      <c r="K1431" s="30"/>
      <c r="L1431" s="31"/>
      <c r="M1431" s="30"/>
      <c r="N1431" s="30"/>
      <c r="O1431" s="35"/>
      <c r="P1431" s="30"/>
      <c r="Q1431" s="30"/>
      <c r="R1431" s="30"/>
      <c r="S1431" s="30"/>
    </row>
    <row r="1432" spans="1:19" hidden="1" x14ac:dyDescent="0.25">
      <c r="A1432" s="9">
        <v>643</v>
      </c>
      <c r="B1432" s="28" t="s">
        <v>1019</v>
      </c>
      <c r="C1432" s="111">
        <f t="shared" si="148"/>
        <v>1683058.13</v>
      </c>
      <c r="D1432" s="29"/>
      <c r="E1432" s="30">
        <v>1683058.13</v>
      </c>
      <c r="F1432" s="30"/>
      <c r="G1432" s="30"/>
      <c r="H1432" s="30"/>
      <c r="I1432" s="30"/>
      <c r="J1432" s="30"/>
      <c r="K1432" s="30"/>
      <c r="L1432" s="31"/>
      <c r="M1432" s="30"/>
      <c r="N1432" s="30"/>
      <c r="O1432" s="32"/>
      <c r="P1432" s="30"/>
      <c r="Q1432" s="30"/>
      <c r="R1432" s="30"/>
      <c r="S1432" s="30"/>
    </row>
    <row r="1433" spans="1:19" hidden="1" x14ac:dyDescent="0.25">
      <c r="A1433" s="9">
        <v>644</v>
      </c>
      <c r="B1433" s="28" t="s">
        <v>681</v>
      </c>
      <c r="C1433" s="111">
        <f t="shared" si="148"/>
        <v>53305534.189999998</v>
      </c>
      <c r="D1433" s="29">
        <f t="shared" ref="D1433:D1440" si="150">ROUND((F1433+G1433+H1433+I1433+J1433+K1433+M1433+O1433+P1433+Q1433+R1433+S1433)*0.0214,2)</f>
        <v>1116838.1000000001</v>
      </c>
      <c r="E1433" s="30"/>
      <c r="F1433" s="34"/>
      <c r="G1433" s="34">
        <v>9034109.5600000005</v>
      </c>
      <c r="H1433" s="34">
        <v>1979083.52</v>
      </c>
      <c r="I1433" s="34">
        <v>1083547.8999999999</v>
      </c>
      <c r="J1433" s="34"/>
      <c r="K1433" s="30"/>
      <c r="L1433" s="31"/>
      <c r="M1433" s="30"/>
      <c r="N1433" s="30" t="s">
        <v>56</v>
      </c>
      <c r="O1433" s="35">
        <v>22989338.07</v>
      </c>
      <c r="P1433" s="30"/>
      <c r="Q1433" s="30">
        <v>17102617.039999999</v>
      </c>
      <c r="R1433" s="30"/>
      <c r="S1433" s="30"/>
    </row>
    <row r="1434" spans="1:19" ht="25.5" hidden="1" customHeight="1" x14ac:dyDescent="0.25">
      <c r="A1434" s="9">
        <v>645</v>
      </c>
      <c r="B1434" s="28" t="s">
        <v>682</v>
      </c>
      <c r="C1434" s="111">
        <f t="shared" si="148"/>
        <v>28700546.940000001</v>
      </c>
      <c r="D1434" s="29">
        <f t="shared" si="150"/>
        <v>601323.38</v>
      </c>
      <c r="E1434" s="30"/>
      <c r="F1434" s="34"/>
      <c r="G1434" s="34">
        <v>3332283.4849999999</v>
      </c>
      <c r="H1434" s="34">
        <v>2418827.89</v>
      </c>
      <c r="I1434" s="34">
        <v>1156707.83</v>
      </c>
      <c r="J1434" s="34"/>
      <c r="K1434" s="30"/>
      <c r="L1434" s="31"/>
      <c r="M1434" s="30"/>
      <c r="N1434" s="30" t="s">
        <v>56</v>
      </c>
      <c r="O1434" s="35">
        <v>8479750.0899999999</v>
      </c>
      <c r="P1434" s="30"/>
      <c r="Q1434" s="30"/>
      <c r="R1434" s="30">
        <v>12711654.26</v>
      </c>
      <c r="S1434" s="30"/>
    </row>
    <row r="1435" spans="1:19" hidden="1" x14ac:dyDescent="0.25">
      <c r="A1435" s="9">
        <v>646</v>
      </c>
      <c r="B1435" s="28" t="s">
        <v>683</v>
      </c>
      <c r="C1435" s="111">
        <f t="shared" si="148"/>
        <v>2125331.06</v>
      </c>
      <c r="D1435" s="29">
        <f t="shared" si="150"/>
        <v>44529.16</v>
      </c>
      <c r="E1435" s="30"/>
      <c r="F1435" s="34"/>
      <c r="G1435" s="34">
        <v>1544618.91</v>
      </c>
      <c r="H1435" s="34"/>
      <c r="I1435" s="34">
        <v>536182.99</v>
      </c>
      <c r="J1435" s="34"/>
      <c r="K1435" s="30"/>
      <c r="L1435" s="31"/>
      <c r="M1435" s="30"/>
      <c r="N1435" s="30"/>
      <c r="O1435" s="35"/>
      <c r="P1435" s="30"/>
      <c r="Q1435" s="30"/>
      <c r="R1435" s="30"/>
      <c r="S1435" s="30"/>
    </row>
    <row r="1436" spans="1:19" hidden="1" x14ac:dyDescent="0.25">
      <c r="A1436" s="9">
        <v>647</v>
      </c>
      <c r="B1436" s="28" t="s">
        <v>684</v>
      </c>
      <c r="C1436" s="111">
        <f t="shared" si="148"/>
        <v>3487860.68</v>
      </c>
      <c r="D1436" s="29">
        <f t="shared" si="150"/>
        <v>73076.38</v>
      </c>
      <c r="E1436" s="30"/>
      <c r="F1436" s="34"/>
      <c r="G1436" s="34">
        <v>1885096.77</v>
      </c>
      <c r="H1436" s="34"/>
      <c r="I1436" s="34">
        <v>654372.94999999995</v>
      </c>
      <c r="J1436" s="34"/>
      <c r="K1436" s="30"/>
      <c r="L1436" s="31"/>
      <c r="M1436" s="30"/>
      <c r="N1436" s="30"/>
      <c r="O1436" s="35"/>
      <c r="P1436" s="30">
        <v>875314.58</v>
      </c>
      <c r="Q1436" s="30"/>
      <c r="R1436" s="30"/>
      <c r="S1436" s="30"/>
    </row>
    <row r="1437" spans="1:19" hidden="1" x14ac:dyDescent="0.25">
      <c r="A1437" s="9">
        <v>648</v>
      </c>
      <c r="B1437" s="28" t="s">
        <v>685</v>
      </c>
      <c r="C1437" s="111">
        <f t="shared" si="148"/>
        <v>3511615.59</v>
      </c>
      <c r="D1437" s="29">
        <f t="shared" si="150"/>
        <v>73574.09</v>
      </c>
      <c r="E1437" s="30"/>
      <c r="F1437" s="34"/>
      <c r="G1437" s="34">
        <v>1897935.67</v>
      </c>
      <c r="H1437" s="34"/>
      <c r="I1437" s="34">
        <v>658829.71</v>
      </c>
      <c r="J1437" s="34"/>
      <c r="K1437" s="30"/>
      <c r="L1437" s="31"/>
      <c r="M1437" s="30"/>
      <c r="N1437" s="30"/>
      <c r="O1437" s="35"/>
      <c r="P1437" s="30">
        <v>881276.12</v>
      </c>
      <c r="Q1437" s="30"/>
      <c r="R1437" s="30"/>
      <c r="S1437" s="30"/>
    </row>
    <row r="1438" spans="1:19" hidden="1" x14ac:dyDescent="0.25">
      <c r="A1438" s="9">
        <v>649</v>
      </c>
      <c r="B1438" s="28" t="s">
        <v>686</v>
      </c>
      <c r="C1438" s="111">
        <f t="shared" ref="C1438:C1441" si="151">ROUND(SUM(D1438+E1438+F1438+G1438+H1438+I1438+J1438+K1438+M1438+O1438+P1438+Q1438+R1438+S1438),2)</f>
        <v>3385942.96</v>
      </c>
      <c r="D1438" s="29">
        <f t="shared" si="150"/>
        <v>70941.039999999994</v>
      </c>
      <c r="E1438" s="30"/>
      <c r="F1438" s="34"/>
      <c r="G1438" s="34">
        <v>1830012.93</v>
      </c>
      <c r="H1438" s="34"/>
      <c r="I1438" s="34">
        <v>635251.71</v>
      </c>
      <c r="J1438" s="34"/>
      <c r="K1438" s="30"/>
      <c r="L1438" s="31"/>
      <c r="M1438" s="30"/>
      <c r="N1438" s="30"/>
      <c r="O1438" s="35"/>
      <c r="P1438" s="30">
        <v>849737.28</v>
      </c>
      <c r="Q1438" s="30"/>
      <c r="R1438" s="30"/>
      <c r="S1438" s="30"/>
    </row>
    <row r="1439" spans="1:19" hidden="1" x14ac:dyDescent="0.25">
      <c r="A1439" s="9">
        <v>650</v>
      </c>
      <c r="B1439" s="28" t="s">
        <v>687</v>
      </c>
      <c r="C1439" s="111">
        <f t="shared" si="151"/>
        <v>3450857.83</v>
      </c>
      <c r="D1439" s="29">
        <f t="shared" si="150"/>
        <v>72301.11</v>
      </c>
      <c r="E1439" s="30"/>
      <c r="F1439" s="34"/>
      <c r="G1439" s="34">
        <v>1865097.71</v>
      </c>
      <c r="H1439" s="34"/>
      <c r="I1439" s="34">
        <v>647430.68000000005</v>
      </c>
      <c r="J1439" s="34"/>
      <c r="K1439" s="30"/>
      <c r="L1439" s="31"/>
      <c r="M1439" s="30"/>
      <c r="N1439" s="30"/>
      <c r="O1439" s="35"/>
      <c r="P1439" s="30">
        <v>866028.33</v>
      </c>
      <c r="Q1439" s="30"/>
      <c r="R1439" s="30"/>
      <c r="S1439" s="30"/>
    </row>
    <row r="1440" spans="1:19" hidden="1" x14ac:dyDescent="0.25">
      <c r="A1440" s="9">
        <v>651</v>
      </c>
      <c r="B1440" s="28" t="s">
        <v>688</v>
      </c>
      <c r="C1440" s="111">
        <f t="shared" si="151"/>
        <v>2289521.35</v>
      </c>
      <c r="D1440" s="29">
        <f t="shared" si="150"/>
        <v>47969.22</v>
      </c>
      <c r="E1440" s="30"/>
      <c r="F1440" s="34"/>
      <c r="G1440" s="34">
        <v>2241552.13</v>
      </c>
      <c r="H1440" s="34"/>
      <c r="I1440" s="34"/>
      <c r="J1440" s="34"/>
      <c r="K1440" s="30"/>
      <c r="L1440" s="31"/>
      <c r="M1440" s="30"/>
      <c r="N1440" s="30"/>
      <c r="O1440" s="35"/>
      <c r="P1440" s="30"/>
      <c r="Q1440" s="30"/>
      <c r="R1440" s="30"/>
      <c r="S1440" s="30"/>
    </row>
    <row r="1441" spans="1:19" hidden="1" x14ac:dyDescent="0.25">
      <c r="A1441" s="168" t="s">
        <v>1214</v>
      </c>
      <c r="B1441" s="168"/>
      <c r="C1441" s="66">
        <f t="shared" si="151"/>
        <v>493596604.18000001</v>
      </c>
      <c r="D1441" s="36">
        <f t="shared" ref="D1441:M1441" si="152">ROUND(SUM(D1375:D1440),2)</f>
        <v>10078695.48</v>
      </c>
      <c r="E1441" s="36">
        <f t="shared" si="152"/>
        <v>9695770.9499999993</v>
      </c>
      <c r="F1441" s="36">
        <f t="shared" si="152"/>
        <v>3586117.23</v>
      </c>
      <c r="G1441" s="36">
        <f t="shared" si="152"/>
        <v>112069122.44</v>
      </c>
      <c r="H1441" s="36">
        <f t="shared" si="152"/>
        <v>88348266.129999995</v>
      </c>
      <c r="I1441" s="36">
        <f t="shared" si="152"/>
        <v>39874550.829999998</v>
      </c>
      <c r="J1441" s="36">
        <f t="shared" si="152"/>
        <v>11913925.75</v>
      </c>
      <c r="K1441" s="36">
        <f t="shared" si="152"/>
        <v>0</v>
      </c>
      <c r="L1441" s="36">
        <f t="shared" si="152"/>
        <v>0</v>
      </c>
      <c r="M1441" s="36">
        <f t="shared" si="152"/>
        <v>0</v>
      </c>
      <c r="N1441" s="118" t="s">
        <v>19</v>
      </c>
      <c r="O1441" s="36">
        <f>ROUND(SUM(O1375:O1440),2)</f>
        <v>134381274.96000001</v>
      </c>
      <c r="P1441" s="36">
        <f>ROUND(SUM(P1375:P1440),2)</f>
        <v>13711505.380000001</v>
      </c>
      <c r="Q1441" s="36">
        <f>ROUND(SUM(Q1375:Q1440),2)</f>
        <v>25710416.129999999</v>
      </c>
      <c r="R1441" s="36">
        <f>ROUND(SUM(R1375:R1440),2)</f>
        <v>44226958.899999999</v>
      </c>
      <c r="S1441" s="36">
        <f>ROUND(SUM(S1375:S1440),2)</f>
        <v>0</v>
      </c>
    </row>
    <row r="1442" spans="1:19" ht="15.75" hidden="1" x14ac:dyDescent="0.25">
      <c r="A1442" s="169" t="s">
        <v>689</v>
      </c>
      <c r="B1442" s="166"/>
      <c r="C1442" s="167"/>
      <c r="D1442" s="48"/>
      <c r="E1442" s="30"/>
      <c r="F1442" s="30"/>
      <c r="G1442" s="30"/>
      <c r="H1442" s="30"/>
      <c r="I1442" s="30"/>
      <c r="J1442" s="30"/>
      <c r="K1442" s="30"/>
      <c r="L1442" s="61"/>
      <c r="M1442" s="30"/>
      <c r="N1442" s="66"/>
      <c r="O1442" s="30"/>
      <c r="P1442" s="30"/>
      <c r="Q1442" s="30"/>
      <c r="R1442" s="30"/>
      <c r="S1442" s="35"/>
    </row>
    <row r="1443" spans="1:19" hidden="1" x14ac:dyDescent="0.25">
      <c r="A1443" s="21">
        <v>652</v>
      </c>
      <c r="B1443" s="33" t="s">
        <v>694</v>
      </c>
      <c r="C1443" s="111">
        <f t="shared" ref="C1443:C1453" si="153">ROUND(SUM(D1443+E1443+F1443+G1443+H1443+I1443+J1443+K1443+M1443+O1443+P1443+Q1443+R1443+S1443),2)</f>
        <v>19384889.07</v>
      </c>
      <c r="D1443" s="29">
        <f t="shared" ref="D1443:D1452" si="154">ROUND((F1443+G1443+H1443+I1443+J1443+K1443+M1443+O1443+P1443+Q1443+R1443+S1443)*0.0214,2)</f>
        <v>406145.12</v>
      </c>
      <c r="E1443" s="30"/>
      <c r="F1443" s="30"/>
      <c r="G1443" s="30"/>
      <c r="H1443" s="30"/>
      <c r="I1443" s="30"/>
      <c r="J1443" s="30"/>
      <c r="K1443" s="30"/>
      <c r="L1443" s="31"/>
      <c r="M1443" s="30"/>
      <c r="N1443" s="30" t="s">
        <v>116</v>
      </c>
      <c r="O1443" s="35">
        <v>18978743.949999999</v>
      </c>
      <c r="P1443" s="30"/>
      <c r="Q1443" s="34"/>
      <c r="R1443" s="30"/>
      <c r="S1443" s="30"/>
    </row>
    <row r="1444" spans="1:19" hidden="1" x14ac:dyDescent="0.25">
      <c r="A1444" s="21">
        <v>653</v>
      </c>
      <c r="B1444" s="33" t="s">
        <v>695</v>
      </c>
      <c r="C1444" s="111">
        <f t="shared" si="153"/>
        <v>10976307.34</v>
      </c>
      <c r="D1444" s="29">
        <f t="shared" si="154"/>
        <v>229971.59</v>
      </c>
      <c r="E1444" s="30"/>
      <c r="F1444" s="30">
        <v>2479863.4900000002</v>
      </c>
      <c r="G1444" s="30">
        <v>3939691.76</v>
      </c>
      <c r="H1444" s="30"/>
      <c r="I1444" s="30"/>
      <c r="J1444" s="30"/>
      <c r="K1444" s="30">
        <v>668114.61</v>
      </c>
      <c r="L1444" s="31"/>
      <c r="M1444" s="30"/>
      <c r="N1444" s="30"/>
      <c r="O1444" s="35"/>
      <c r="P1444" s="30">
        <v>3658665.89</v>
      </c>
      <c r="Q1444" s="32"/>
      <c r="R1444" s="30"/>
      <c r="S1444" s="30"/>
    </row>
    <row r="1445" spans="1:19" hidden="1" x14ac:dyDescent="0.25">
      <c r="A1445" s="21">
        <v>654</v>
      </c>
      <c r="B1445" s="33" t="s">
        <v>696</v>
      </c>
      <c r="C1445" s="111">
        <f t="shared" si="153"/>
        <v>7586544.7199999997</v>
      </c>
      <c r="D1445" s="29">
        <f t="shared" si="154"/>
        <v>158950.51999999999</v>
      </c>
      <c r="E1445" s="30"/>
      <c r="F1445" s="34"/>
      <c r="G1445" s="34"/>
      <c r="H1445" s="34"/>
      <c r="I1445" s="34"/>
      <c r="J1445" s="34"/>
      <c r="K1445" s="30"/>
      <c r="L1445" s="31"/>
      <c r="M1445" s="30"/>
      <c r="N1445" s="30" t="s">
        <v>116</v>
      </c>
      <c r="O1445" s="35">
        <v>7427594.1999999993</v>
      </c>
      <c r="P1445" s="30"/>
      <c r="Q1445" s="35"/>
      <c r="R1445" s="30"/>
      <c r="S1445" s="30"/>
    </row>
    <row r="1446" spans="1:19" hidden="1" x14ac:dyDescent="0.25">
      <c r="A1446" s="21">
        <v>655</v>
      </c>
      <c r="B1446" s="33" t="s">
        <v>697</v>
      </c>
      <c r="C1446" s="111">
        <f t="shared" si="153"/>
        <v>16676285.300000001</v>
      </c>
      <c r="D1446" s="29">
        <f t="shared" si="154"/>
        <v>349395.44</v>
      </c>
      <c r="E1446" s="30"/>
      <c r="F1446" s="35"/>
      <c r="G1446" s="30"/>
      <c r="H1446" s="35"/>
      <c r="I1446" s="35"/>
      <c r="J1446" s="35"/>
      <c r="K1446" s="30"/>
      <c r="L1446" s="31"/>
      <c r="M1446" s="30"/>
      <c r="N1446" s="30" t="s">
        <v>116</v>
      </c>
      <c r="O1446" s="32">
        <v>7552311.75</v>
      </c>
      <c r="P1446" s="30"/>
      <c r="Q1446" s="35"/>
      <c r="R1446" s="35">
        <v>8774578.1099999994</v>
      </c>
      <c r="S1446" s="30"/>
    </row>
    <row r="1447" spans="1:19" hidden="1" x14ac:dyDescent="0.25">
      <c r="A1447" s="21">
        <v>656</v>
      </c>
      <c r="B1447" s="33" t="s">
        <v>698</v>
      </c>
      <c r="C1447" s="111">
        <f t="shared" si="153"/>
        <v>18359630.609999999</v>
      </c>
      <c r="D1447" s="29">
        <f t="shared" si="154"/>
        <v>384664.28</v>
      </c>
      <c r="E1447" s="30"/>
      <c r="F1447" s="34"/>
      <c r="G1447" s="30">
        <f>8477627.07/2</f>
        <v>4238813.5350000001</v>
      </c>
      <c r="H1447" s="30"/>
      <c r="I1447" s="30"/>
      <c r="J1447" s="30"/>
      <c r="K1447" s="30"/>
      <c r="L1447" s="31"/>
      <c r="M1447" s="30"/>
      <c r="N1447" s="30"/>
      <c r="O1447" s="32"/>
      <c r="P1447" s="30">
        <v>2936450.72</v>
      </c>
      <c r="Q1447" s="34"/>
      <c r="R1447" s="30">
        <v>10799702.07</v>
      </c>
      <c r="S1447" s="30"/>
    </row>
    <row r="1448" spans="1:19" hidden="1" x14ac:dyDescent="0.25">
      <c r="A1448" s="21">
        <v>657</v>
      </c>
      <c r="B1448" s="33" t="s">
        <v>699</v>
      </c>
      <c r="C1448" s="111">
        <f t="shared" si="153"/>
        <v>20135764.170000002</v>
      </c>
      <c r="D1448" s="29">
        <f t="shared" si="154"/>
        <v>421877.18</v>
      </c>
      <c r="E1448" s="30"/>
      <c r="F1448" s="30"/>
      <c r="G1448" s="30"/>
      <c r="H1448" s="30"/>
      <c r="I1448" s="30"/>
      <c r="J1448" s="30"/>
      <c r="K1448" s="30"/>
      <c r="L1448" s="31"/>
      <c r="M1448" s="30"/>
      <c r="N1448" s="30" t="s">
        <v>116</v>
      </c>
      <c r="O1448" s="32">
        <v>7145403.3899999997</v>
      </c>
      <c r="P1448" s="30">
        <v>2957316.11</v>
      </c>
      <c r="Q1448" s="30"/>
      <c r="R1448" s="30">
        <v>9611167.4900000002</v>
      </c>
      <c r="S1448" s="30"/>
    </row>
    <row r="1449" spans="1:19" hidden="1" x14ac:dyDescent="0.25">
      <c r="A1449" s="21">
        <v>658</v>
      </c>
      <c r="B1449" s="33" t="s">
        <v>702</v>
      </c>
      <c r="C1449" s="111">
        <f t="shared" si="153"/>
        <v>25933025.43</v>
      </c>
      <c r="D1449" s="29">
        <f t="shared" si="154"/>
        <v>543339.28</v>
      </c>
      <c r="E1449" s="30"/>
      <c r="F1449" s="30"/>
      <c r="G1449" s="34">
        <v>4167335.4</v>
      </c>
      <c r="H1449" s="30"/>
      <c r="I1449" s="30"/>
      <c r="J1449" s="30"/>
      <c r="K1449" s="30"/>
      <c r="L1449" s="31"/>
      <c r="M1449" s="30"/>
      <c r="N1449" s="30" t="s">
        <v>116</v>
      </c>
      <c r="O1449" s="35">
        <v>10604761.550000001</v>
      </c>
      <c r="P1449" s="30"/>
      <c r="Q1449" s="30"/>
      <c r="R1449" s="30">
        <v>10617589.199999999</v>
      </c>
      <c r="S1449" s="30"/>
    </row>
    <row r="1450" spans="1:19" hidden="1" x14ac:dyDescent="0.25">
      <c r="A1450" s="21">
        <v>659</v>
      </c>
      <c r="B1450" s="33" t="s">
        <v>703</v>
      </c>
      <c r="C1450" s="111">
        <f t="shared" si="153"/>
        <v>6602946.3600000003</v>
      </c>
      <c r="D1450" s="29">
        <f t="shared" si="154"/>
        <v>138342.51999999999</v>
      </c>
      <c r="E1450" s="30"/>
      <c r="F1450" s="30"/>
      <c r="G1450" s="34"/>
      <c r="H1450" s="30"/>
      <c r="I1450" s="30"/>
      <c r="J1450" s="30"/>
      <c r="K1450" s="30"/>
      <c r="L1450" s="31"/>
      <c r="M1450" s="30"/>
      <c r="N1450" s="30"/>
      <c r="O1450" s="35"/>
      <c r="P1450" s="30"/>
      <c r="Q1450" s="30">
        <v>6464603.8399999999</v>
      </c>
      <c r="R1450" s="30"/>
      <c r="S1450" s="30"/>
    </row>
    <row r="1451" spans="1:19" hidden="1" x14ac:dyDescent="0.25">
      <c r="A1451" s="21">
        <v>660</v>
      </c>
      <c r="B1451" s="33" t="s">
        <v>704</v>
      </c>
      <c r="C1451" s="111">
        <f t="shared" si="153"/>
        <v>10617000.9</v>
      </c>
      <c r="D1451" s="29">
        <f t="shared" si="154"/>
        <v>222443.53</v>
      </c>
      <c r="E1451" s="30"/>
      <c r="F1451" s="35">
        <v>2629449.4700000002</v>
      </c>
      <c r="G1451" s="30">
        <v>4177334.94</v>
      </c>
      <c r="H1451" s="34"/>
      <c r="I1451" s="34"/>
      <c r="J1451" s="34"/>
      <c r="K1451" s="30">
        <v>708415.45</v>
      </c>
      <c r="L1451" s="31"/>
      <c r="M1451" s="30"/>
      <c r="N1451" s="40"/>
      <c r="O1451" s="41"/>
      <c r="P1451" s="30">
        <v>2879357.51</v>
      </c>
      <c r="Q1451" s="32"/>
      <c r="R1451" s="30"/>
      <c r="S1451" s="30"/>
    </row>
    <row r="1452" spans="1:19" hidden="1" x14ac:dyDescent="0.25">
      <c r="A1452" s="21">
        <v>661</v>
      </c>
      <c r="B1452" s="33" t="s">
        <v>705</v>
      </c>
      <c r="C1452" s="111">
        <f t="shared" si="153"/>
        <v>13936308.869999999</v>
      </c>
      <c r="D1452" s="29">
        <f t="shared" si="154"/>
        <v>291988.46000000002</v>
      </c>
      <c r="E1452" s="30"/>
      <c r="F1452" s="32"/>
      <c r="G1452" s="35"/>
      <c r="H1452" s="35"/>
      <c r="I1452" s="35">
        <v>2924579.96</v>
      </c>
      <c r="J1452" s="35"/>
      <c r="K1452" s="30"/>
      <c r="L1452" s="31"/>
      <c r="M1452" s="30"/>
      <c r="N1452" s="30" t="s">
        <v>116</v>
      </c>
      <c r="O1452" s="35">
        <v>10719740.449999999</v>
      </c>
      <c r="P1452" s="30"/>
      <c r="Q1452" s="30"/>
      <c r="R1452" s="30"/>
      <c r="S1452" s="30"/>
    </row>
    <row r="1453" spans="1:19" hidden="1" x14ac:dyDescent="0.25">
      <c r="A1453" s="191" t="s">
        <v>1020</v>
      </c>
      <c r="B1453" s="192"/>
      <c r="C1453" s="66">
        <f t="shared" si="153"/>
        <v>150208702.77000001</v>
      </c>
      <c r="D1453" s="36">
        <f>ROUND(SUM(D1443:D1452),2)</f>
        <v>3147117.92</v>
      </c>
      <c r="E1453" s="36">
        <f t="shared" ref="E1453:M1453" si="155">ROUND(SUM(E1443:E1452),2)</f>
        <v>0</v>
      </c>
      <c r="F1453" s="36">
        <f t="shared" si="155"/>
        <v>5109312.96</v>
      </c>
      <c r="G1453" s="36">
        <f t="shared" si="155"/>
        <v>16523175.640000001</v>
      </c>
      <c r="H1453" s="36">
        <f t="shared" si="155"/>
        <v>0</v>
      </c>
      <c r="I1453" s="36">
        <f t="shared" si="155"/>
        <v>2924579.96</v>
      </c>
      <c r="J1453" s="36">
        <f t="shared" si="155"/>
        <v>0</v>
      </c>
      <c r="K1453" s="36">
        <f t="shared" si="155"/>
        <v>1376530.06</v>
      </c>
      <c r="L1453" s="36">
        <f t="shared" si="155"/>
        <v>0</v>
      </c>
      <c r="M1453" s="36">
        <f t="shared" si="155"/>
        <v>0</v>
      </c>
      <c r="N1453" s="118" t="s">
        <v>19</v>
      </c>
      <c r="O1453" s="36">
        <f t="shared" ref="O1453:S1453" si="156">ROUND(SUM(O1443:O1452),2)</f>
        <v>62428555.289999999</v>
      </c>
      <c r="P1453" s="36">
        <f t="shared" si="156"/>
        <v>12431790.23</v>
      </c>
      <c r="Q1453" s="36">
        <f t="shared" si="156"/>
        <v>6464603.8399999999</v>
      </c>
      <c r="R1453" s="36">
        <f t="shared" si="156"/>
        <v>39803036.869999997</v>
      </c>
      <c r="S1453" s="36">
        <f t="shared" si="156"/>
        <v>0</v>
      </c>
    </row>
    <row r="1454" spans="1:19" ht="15.75" hidden="1" x14ac:dyDescent="0.25">
      <c r="A1454" s="169" t="s">
        <v>710</v>
      </c>
      <c r="B1454" s="166"/>
      <c r="C1454" s="167"/>
      <c r="D1454" s="48"/>
      <c r="E1454" s="30"/>
      <c r="F1454" s="30"/>
      <c r="G1454" s="30"/>
      <c r="H1454" s="30"/>
      <c r="I1454" s="30"/>
      <c r="J1454" s="30"/>
      <c r="K1454" s="30"/>
      <c r="L1454" s="61"/>
      <c r="M1454" s="30"/>
      <c r="N1454" s="66"/>
      <c r="O1454" s="30"/>
      <c r="P1454" s="30"/>
      <c r="Q1454" s="30"/>
      <c r="R1454" s="30"/>
      <c r="S1454" s="35"/>
    </row>
    <row r="1455" spans="1:19" hidden="1" x14ac:dyDescent="0.25">
      <c r="A1455" s="21">
        <v>662</v>
      </c>
      <c r="B1455" s="33" t="s">
        <v>713</v>
      </c>
      <c r="C1455" s="111">
        <f t="shared" ref="C1455:C1488" si="157">ROUND(SUM(D1455+E1455+F1455+G1455+H1455+I1455+J1455+K1455+M1455+O1455+P1455+Q1455+R1455+S1455),2)</f>
        <v>5873558.4100000001</v>
      </c>
      <c r="D1455" s="29">
        <f>ROUND((F1455+G1455+H1455+I1455+J1455+K1455+M1455+O1455+P1455+Q1455+R1455+S1455)*0.0214,2)</f>
        <v>123060.65</v>
      </c>
      <c r="E1455" s="30"/>
      <c r="F1455" s="30"/>
      <c r="G1455" s="32">
        <v>2800115.58</v>
      </c>
      <c r="H1455" s="30">
        <v>1057875.06</v>
      </c>
      <c r="I1455" s="30">
        <v>592318.17000000004</v>
      </c>
      <c r="J1455" s="30"/>
      <c r="K1455" s="30"/>
      <c r="L1455" s="31"/>
      <c r="M1455" s="30"/>
      <c r="N1455" s="30"/>
      <c r="O1455" s="30"/>
      <c r="P1455" s="30">
        <v>1300188.95</v>
      </c>
      <c r="Q1455" s="35"/>
      <c r="R1455" s="30"/>
      <c r="S1455" s="30"/>
    </row>
    <row r="1456" spans="1:19" hidden="1" x14ac:dyDescent="0.25">
      <c r="A1456" s="21">
        <v>663</v>
      </c>
      <c r="B1456" s="33" t="s">
        <v>714</v>
      </c>
      <c r="C1456" s="111">
        <f t="shared" si="157"/>
        <v>5463544.9299999997</v>
      </c>
      <c r="D1456" s="29">
        <f>ROUND((F1456+G1456+H1456+I1456+J1456+K1456+M1456+O1456+P1456+Q1456+R1456+S1456)*0.0214,2)</f>
        <v>114470.2</v>
      </c>
      <c r="E1456" s="30"/>
      <c r="F1456" s="30"/>
      <c r="G1456" s="32">
        <v>2690738</v>
      </c>
      <c r="H1456" s="30">
        <v>736680.46</v>
      </c>
      <c r="I1456" s="30">
        <v>672255.06</v>
      </c>
      <c r="J1456" s="30"/>
      <c r="K1456" s="30"/>
      <c r="L1456" s="31"/>
      <c r="M1456" s="30"/>
      <c r="N1456" s="30"/>
      <c r="O1456" s="30"/>
      <c r="P1456" s="30">
        <v>1249401.21</v>
      </c>
      <c r="Q1456" s="30"/>
      <c r="R1456" s="30"/>
      <c r="S1456" s="30"/>
    </row>
    <row r="1457" spans="1:19" hidden="1" x14ac:dyDescent="0.25">
      <c r="A1457" s="21">
        <v>664</v>
      </c>
      <c r="B1457" s="33" t="s">
        <v>715</v>
      </c>
      <c r="C1457" s="111">
        <f t="shared" si="157"/>
        <v>10470016.689999999</v>
      </c>
      <c r="D1457" s="29">
        <f>ROUND((F1457+G1457+H1457+I1457+J1457+K1457+M1457+O1457+P1457+Q1457+R1457+S1457)*0.0214,2)</f>
        <v>219363.97</v>
      </c>
      <c r="E1457" s="30"/>
      <c r="F1457" s="30">
        <v>1436025.36</v>
      </c>
      <c r="G1457" s="32">
        <v>4562748.96</v>
      </c>
      <c r="H1457" s="30"/>
      <c r="I1457" s="30">
        <v>1583865.36</v>
      </c>
      <c r="J1457" s="30">
        <v>1894236.96</v>
      </c>
      <c r="K1457" s="30">
        <v>773776.08</v>
      </c>
      <c r="L1457" s="31"/>
      <c r="M1457" s="30"/>
      <c r="N1457" s="30"/>
      <c r="O1457" s="30"/>
      <c r="P1457" s="30"/>
      <c r="Q1457" s="30"/>
      <c r="R1457" s="30"/>
      <c r="S1457" s="30"/>
    </row>
    <row r="1458" spans="1:19" hidden="1" x14ac:dyDescent="0.25">
      <c r="A1458" s="21">
        <v>665</v>
      </c>
      <c r="B1458" s="33" t="s">
        <v>716</v>
      </c>
      <c r="C1458" s="111">
        <f t="shared" si="157"/>
        <v>3545063.68</v>
      </c>
      <c r="D1458" s="29">
        <v>74274.880000000005</v>
      </c>
      <c r="E1458" s="30"/>
      <c r="F1458" s="30"/>
      <c r="G1458" s="32">
        <v>2494038</v>
      </c>
      <c r="H1458" s="30"/>
      <c r="I1458" s="30">
        <v>311740.79999999999</v>
      </c>
      <c r="J1458" s="30">
        <v>665010</v>
      </c>
      <c r="K1458" s="30"/>
      <c r="L1458" s="31"/>
      <c r="M1458" s="30"/>
      <c r="N1458" s="30"/>
      <c r="O1458" s="30"/>
      <c r="P1458" s="30"/>
      <c r="Q1458" s="30"/>
      <c r="R1458" s="30"/>
      <c r="S1458" s="30"/>
    </row>
    <row r="1459" spans="1:19" hidden="1" x14ac:dyDescent="0.25">
      <c r="A1459" s="21">
        <v>666</v>
      </c>
      <c r="B1459" s="33" t="s">
        <v>718</v>
      </c>
      <c r="C1459" s="111">
        <f t="shared" si="157"/>
        <v>18381895.989999998</v>
      </c>
      <c r="D1459" s="29">
        <f t="shared" ref="D1459:D1465" si="158">ROUND((F1459+G1459+H1459+I1459+J1459+K1459+M1459+O1459+P1459+Q1459+R1459+S1459)*0.0214,2)</f>
        <v>385130.78</v>
      </c>
      <c r="E1459" s="30"/>
      <c r="F1459" s="34"/>
      <c r="G1459" s="35">
        <v>7232969.4000000004</v>
      </c>
      <c r="H1459" s="30">
        <v>5250231.9800000004</v>
      </c>
      <c r="I1459" s="30">
        <v>2510777.9900000002</v>
      </c>
      <c r="J1459" s="30">
        <v>3002785.84</v>
      </c>
      <c r="K1459" s="30"/>
      <c r="L1459" s="31"/>
      <c r="M1459" s="30"/>
      <c r="N1459" s="30"/>
      <c r="O1459" s="30"/>
      <c r="P1459" s="30"/>
      <c r="Q1459" s="34"/>
      <c r="R1459" s="30"/>
      <c r="S1459" s="30"/>
    </row>
    <row r="1460" spans="1:19" hidden="1" x14ac:dyDescent="0.25">
      <c r="A1460" s="21">
        <v>667</v>
      </c>
      <c r="B1460" s="33" t="s">
        <v>719</v>
      </c>
      <c r="C1460" s="111">
        <f t="shared" si="157"/>
        <v>3930218.62</v>
      </c>
      <c r="D1460" s="29">
        <f t="shared" si="158"/>
        <v>82344.509999999995</v>
      </c>
      <c r="E1460" s="30"/>
      <c r="F1460" s="30"/>
      <c r="G1460" s="35"/>
      <c r="H1460" s="30"/>
      <c r="I1460" s="30"/>
      <c r="J1460" s="30"/>
      <c r="K1460" s="30"/>
      <c r="L1460" s="31"/>
      <c r="M1460" s="30"/>
      <c r="N1460" s="30" t="s">
        <v>116</v>
      </c>
      <c r="O1460" s="30">
        <v>2572368</v>
      </c>
      <c r="P1460" s="30"/>
      <c r="Q1460" s="34"/>
      <c r="R1460" s="30"/>
      <c r="S1460" s="30">
        <v>1275506.1100000001</v>
      </c>
    </row>
    <row r="1461" spans="1:19" hidden="1" x14ac:dyDescent="0.25">
      <c r="A1461" s="21">
        <v>668</v>
      </c>
      <c r="B1461" s="33" t="s">
        <v>720</v>
      </c>
      <c r="C1461" s="111">
        <f t="shared" si="157"/>
        <v>2769774.1</v>
      </c>
      <c r="D1461" s="29">
        <f t="shared" si="158"/>
        <v>58031.3</v>
      </c>
      <c r="E1461" s="30"/>
      <c r="F1461" s="30"/>
      <c r="G1461" s="35"/>
      <c r="H1461" s="30"/>
      <c r="I1461" s="30"/>
      <c r="J1461" s="30"/>
      <c r="K1461" s="30"/>
      <c r="L1461" s="31"/>
      <c r="M1461" s="30"/>
      <c r="N1461" s="30" t="s">
        <v>116</v>
      </c>
      <c r="O1461" s="30">
        <v>2711742.8</v>
      </c>
      <c r="P1461" s="30"/>
      <c r="Q1461" s="34"/>
      <c r="R1461" s="30"/>
      <c r="S1461" s="30"/>
    </row>
    <row r="1462" spans="1:19" hidden="1" x14ac:dyDescent="0.25">
      <c r="A1462" s="21">
        <v>669</v>
      </c>
      <c r="B1462" s="33" t="s">
        <v>722</v>
      </c>
      <c r="C1462" s="111">
        <f t="shared" si="157"/>
        <v>16889840.129999999</v>
      </c>
      <c r="D1462" s="29">
        <f t="shared" si="158"/>
        <v>353869.77</v>
      </c>
      <c r="E1462" s="30"/>
      <c r="F1462" s="34"/>
      <c r="G1462" s="32">
        <v>7250771.0300000003</v>
      </c>
      <c r="H1462" s="34">
        <v>5263153.74</v>
      </c>
      <c r="I1462" s="34">
        <v>2516957.4700000002</v>
      </c>
      <c r="J1462" s="34">
        <v>1505088.12</v>
      </c>
      <c r="K1462" s="30"/>
      <c r="L1462" s="31"/>
      <c r="M1462" s="30"/>
      <c r="N1462" s="30"/>
      <c r="O1462" s="30"/>
      <c r="P1462" s="30"/>
      <c r="Q1462" s="30"/>
      <c r="R1462" s="30"/>
      <c r="S1462" s="30"/>
    </row>
    <row r="1463" spans="1:19" hidden="1" x14ac:dyDescent="0.25">
      <c r="A1463" s="21">
        <v>670</v>
      </c>
      <c r="B1463" s="33" t="s">
        <v>723</v>
      </c>
      <c r="C1463" s="111">
        <f t="shared" si="157"/>
        <v>13723518.02</v>
      </c>
      <c r="D1463" s="29">
        <f t="shared" si="158"/>
        <v>287530.14</v>
      </c>
      <c r="E1463" s="30"/>
      <c r="F1463" s="30"/>
      <c r="G1463" s="35">
        <v>5295307.1900000004</v>
      </c>
      <c r="H1463" s="30">
        <v>3843731.34</v>
      </c>
      <c r="I1463" s="30">
        <v>1838158.03</v>
      </c>
      <c r="J1463" s="30"/>
      <c r="K1463" s="30"/>
      <c r="L1463" s="31"/>
      <c r="M1463" s="30"/>
      <c r="N1463" s="30"/>
      <c r="O1463" s="34"/>
      <c r="P1463" s="30">
        <v>2458791.3199999998</v>
      </c>
      <c r="Q1463" s="34"/>
      <c r="R1463" s="30"/>
      <c r="S1463" s="30"/>
    </row>
    <row r="1464" spans="1:19" hidden="1" x14ac:dyDescent="0.25">
      <c r="A1464" s="21">
        <v>671</v>
      </c>
      <c r="B1464" s="33" t="s">
        <v>724</v>
      </c>
      <c r="C1464" s="111">
        <f t="shared" si="157"/>
        <v>13191137.42</v>
      </c>
      <c r="D1464" s="29">
        <f t="shared" si="158"/>
        <v>276375.90000000002</v>
      </c>
      <c r="E1464" s="30"/>
      <c r="F1464" s="30"/>
      <c r="G1464" s="35">
        <v>5089884.7300000004</v>
      </c>
      <c r="H1464" s="30">
        <v>3694620.3</v>
      </c>
      <c r="I1464" s="30">
        <v>1766849.81</v>
      </c>
      <c r="J1464" s="30"/>
      <c r="K1464" s="30"/>
      <c r="L1464" s="31"/>
      <c r="M1464" s="30"/>
      <c r="N1464" s="30"/>
      <c r="O1464" s="34"/>
      <c r="P1464" s="30">
        <v>2363406.6800000002</v>
      </c>
      <c r="Q1464" s="30"/>
      <c r="R1464" s="30"/>
      <c r="S1464" s="30"/>
    </row>
    <row r="1465" spans="1:19" hidden="1" x14ac:dyDescent="0.25">
      <c r="A1465" s="21">
        <v>672</v>
      </c>
      <c r="B1465" s="33" t="s">
        <v>725</v>
      </c>
      <c r="C1465" s="111">
        <f t="shared" si="157"/>
        <v>11090146.810000001</v>
      </c>
      <c r="D1465" s="29">
        <f t="shared" si="158"/>
        <v>232356.71</v>
      </c>
      <c r="E1465" s="30"/>
      <c r="F1465" s="30"/>
      <c r="G1465" s="35">
        <v>4144990.78</v>
      </c>
      <c r="H1465" s="30"/>
      <c r="I1465" s="30">
        <v>1438849.12</v>
      </c>
      <c r="J1465" s="30"/>
      <c r="K1465" s="30"/>
      <c r="L1465" s="31"/>
      <c r="M1465" s="30"/>
      <c r="N1465" s="30" t="s">
        <v>56</v>
      </c>
      <c r="O1465" s="34">
        <v>5273950.2</v>
      </c>
      <c r="P1465" s="30"/>
      <c r="Q1465" s="30"/>
      <c r="R1465" s="30"/>
      <c r="S1465" s="30"/>
    </row>
    <row r="1466" spans="1:19" hidden="1" x14ac:dyDescent="0.25">
      <c r="A1466" s="21">
        <v>673</v>
      </c>
      <c r="B1466" s="33" t="s">
        <v>1026</v>
      </c>
      <c r="C1466" s="111">
        <f t="shared" si="157"/>
        <v>279094.46999999997</v>
      </c>
      <c r="D1466" s="29"/>
      <c r="E1466" s="30">
        <v>279094.46999999997</v>
      </c>
      <c r="F1466" s="30"/>
      <c r="G1466" s="35"/>
      <c r="H1466" s="30"/>
      <c r="I1466" s="30"/>
      <c r="J1466" s="30"/>
      <c r="K1466" s="30"/>
      <c r="L1466" s="31"/>
      <c r="M1466" s="30"/>
      <c r="N1466" s="30"/>
      <c r="O1466" s="34"/>
      <c r="P1466" s="30"/>
      <c r="Q1466" s="34"/>
      <c r="R1466" s="30"/>
      <c r="S1466" s="30"/>
    </row>
    <row r="1467" spans="1:19" hidden="1" x14ac:dyDescent="0.25">
      <c r="A1467" s="21">
        <v>674</v>
      </c>
      <c r="B1467" s="33" t="s">
        <v>729</v>
      </c>
      <c r="C1467" s="111">
        <f t="shared" si="157"/>
        <v>10477409.859999999</v>
      </c>
      <c r="D1467" s="29">
        <f t="shared" ref="D1467:D1476" si="159">ROUND((F1467+G1467+H1467+I1467+J1467+K1467+M1467+O1467+P1467+Q1467+R1467+S1467)*0.0214,2)</f>
        <v>219518.87</v>
      </c>
      <c r="E1467" s="30"/>
      <c r="F1467" s="30">
        <v>1132424.1100000001</v>
      </c>
      <c r="G1467" s="35">
        <v>3598102.85</v>
      </c>
      <c r="H1467" s="30"/>
      <c r="I1467" s="30">
        <v>1249008.1100000001</v>
      </c>
      <c r="J1467" s="30">
        <v>1493761.65</v>
      </c>
      <c r="K1467" s="30"/>
      <c r="L1467" s="31"/>
      <c r="M1467" s="30"/>
      <c r="N1467" s="30"/>
      <c r="O1467" s="34"/>
      <c r="P1467" s="30"/>
      <c r="Q1467" s="30">
        <v>2784594.27</v>
      </c>
      <c r="R1467" s="30"/>
      <c r="S1467" s="30"/>
    </row>
    <row r="1468" spans="1:19" hidden="1" x14ac:dyDescent="0.25">
      <c r="A1468" s="21">
        <v>675</v>
      </c>
      <c r="B1468" s="33" t="s">
        <v>730</v>
      </c>
      <c r="C1468" s="111">
        <f t="shared" si="157"/>
        <v>19376365.920000002</v>
      </c>
      <c r="D1468" s="29">
        <f t="shared" si="159"/>
        <v>405966.55</v>
      </c>
      <c r="E1468" s="30"/>
      <c r="F1468" s="34"/>
      <c r="G1468" s="35">
        <v>7476522.8200000003</v>
      </c>
      <c r="H1468" s="30">
        <v>5427035.8399999999</v>
      </c>
      <c r="I1468" s="30">
        <v>2595263.14</v>
      </c>
      <c r="J1468" s="30"/>
      <c r="K1468" s="30"/>
      <c r="L1468" s="31"/>
      <c r="M1468" s="30"/>
      <c r="N1468" s="30"/>
      <c r="O1468" s="34"/>
      <c r="P1468" s="30">
        <v>3471577.57</v>
      </c>
      <c r="Q1468" s="34"/>
      <c r="R1468" s="30"/>
      <c r="S1468" s="30"/>
    </row>
    <row r="1469" spans="1:19" hidden="1" x14ac:dyDescent="0.25">
      <c r="A1469" s="21">
        <v>676</v>
      </c>
      <c r="B1469" s="33" t="s">
        <v>731</v>
      </c>
      <c r="C1469" s="111">
        <f t="shared" si="157"/>
        <v>15595808.5</v>
      </c>
      <c r="D1469" s="29">
        <f t="shared" si="159"/>
        <v>326757.69</v>
      </c>
      <c r="E1469" s="30"/>
      <c r="F1469" s="30"/>
      <c r="G1469" s="35">
        <v>6017742.4500000002</v>
      </c>
      <c r="H1469" s="30">
        <v>4368129.0599999996</v>
      </c>
      <c r="I1469" s="30">
        <v>2088936.71</v>
      </c>
      <c r="J1469" s="30"/>
      <c r="K1469" s="30"/>
      <c r="L1469" s="31"/>
      <c r="M1469" s="30"/>
      <c r="N1469" s="69"/>
      <c r="O1469" s="69"/>
      <c r="P1469" s="30">
        <v>2794242.59</v>
      </c>
      <c r="Q1469" s="34"/>
      <c r="R1469" s="30"/>
      <c r="S1469" s="30"/>
    </row>
    <row r="1470" spans="1:19" hidden="1" x14ac:dyDescent="0.25">
      <c r="A1470" s="21">
        <v>677</v>
      </c>
      <c r="B1470" s="33" t="s">
        <v>734</v>
      </c>
      <c r="C1470" s="111">
        <f t="shared" si="157"/>
        <v>20723041.620000001</v>
      </c>
      <c r="D1470" s="29">
        <f t="shared" si="159"/>
        <v>434181.6</v>
      </c>
      <c r="E1470" s="30"/>
      <c r="F1470" s="35"/>
      <c r="G1470" s="35">
        <v>6871776.46</v>
      </c>
      <c r="H1470" s="35">
        <v>4988051.04</v>
      </c>
      <c r="I1470" s="35">
        <v>2385397.2200000002</v>
      </c>
      <c r="J1470" s="35">
        <v>2852835.66</v>
      </c>
      <c r="K1470" s="30"/>
      <c r="L1470" s="31"/>
      <c r="M1470" s="30"/>
      <c r="N1470" s="30"/>
      <c r="O1470" s="32"/>
      <c r="P1470" s="35">
        <v>3190799.64</v>
      </c>
      <c r="Q1470" s="34"/>
      <c r="R1470" s="30"/>
      <c r="S1470" s="30"/>
    </row>
    <row r="1471" spans="1:19" hidden="1" x14ac:dyDescent="0.25">
      <c r="A1471" s="21">
        <v>678</v>
      </c>
      <c r="B1471" s="33" t="s">
        <v>735</v>
      </c>
      <c r="C1471" s="111">
        <f t="shared" si="157"/>
        <v>6814097.8200000003</v>
      </c>
      <c r="D1471" s="29">
        <f t="shared" si="159"/>
        <v>142766.49</v>
      </c>
      <c r="E1471" s="30"/>
      <c r="F1471" s="35">
        <v>880498.02</v>
      </c>
      <c r="G1471" s="35">
        <v>2793449.23</v>
      </c>
      <c r="H1471" s="30">
        <v>2027695.08</v>
      </c>
      <c r="I1471" s="30">
        <v>969689</v>
      </c>
      <c r="J1471" s="30"/>
      <c r="K1471" s="30"/>
      <c r="L1471" s="31"/>
      <c r="M1471" s="30"/>
      <c r="N1471" s="30"/>
      <c r="O1471" s="32"/>
      <c r="P1471" s="30"/>
      <c r="Q1471" s="35"/>
      <c r="R1471" s="30"/>
      <c r="S1471" s="30"/>
    </row>
    <row r="1472" spans="1:19" hidden="1" x14ac:dyDescent="0.25">
      <c r="A1472" s="21">
        <v>679</v>
      </c>
      <c r="B1472" s="33" t="s">
        <v>736</v>
      </c>
      <c r="C1472" s="111">
        <f t="shared" si="157"/>
        <v>42945103.75</v>
      </c>
      <c r="D1472" s="29">
        <f t="shared" si="159"/>
        <v>899770.14</v>
      </c>
      <c r="E1472" s="30"/>
      <c r="F1472" s="30"/>
      <c r="G1472" s="30">
        <v>11180710.17</v>
      </c>
      <c r="H1472" s="30">
        <v>8115798.4800000004</v>
      </c>
      <c r="I1472" s="30">
        <v>3881155.79</v>
      </c>
      <c r="J1472" s="30">
        <v>4641700.57</v>
      </c>
      <c r="K1472" s="35"/>
      <c r="L1472" s="31"/>
      <c r="M1472" s="30"/>
      <c r="N1472" s="30" t="s">
        <v>116</v>
      </c>
      <c r="O1472" s="34">
        <v>14225968.6</v>
      </c>
      <c r="P1472" s="30"/>
      <c r="Q1472" s="34"/>
      <c r="R1472" s="30"/>
      <c r="S1472" s="30"/>
    </row>
    <row r="1473" spans="1:19" hidden="1" x14ac:dyDescent="0.25">
      <c r="A1473" s="21">
        <v>680</v>
      </c>
      <c r="B1473" s="33" t="s">
        <v>737</v>
      </c>
      <c r="C1473" s="111">
        <f t="shared" si="157"/>
        <v>8470407.8300000001</v>
      </c>
      <c r="D1473" s="29">
        <f t="shared" si="159"/>
        <v>177468.89</v>
      </c>
      <c r="E1473" s="30"/>
      <c r="F1473" s="34"/>
      <c r="G1473" s="30">
        <v>4578032.1900000004</v>
      </c>
      <c r="H1473" s="30"/>
      <c r="I1473" s="30">
        <v>1589170.62</v>
      </c>
      <c r="J1473" s="30"/>
      <c r="K1473" s="30"/>
      <c r="L1473" s="31"/>
      <c r="M1473" s="30"/>
      <c r="N1473" s="30"/>
      <c r="O1473" s="34"/>
      <c r="P1473" s="35">
        <v>2125736.13</v>
      </c>
      <c r="Q1473" s="34"/>
      <c r="R1473" s="30"/>
      <c r="S1473" s="30"/>
    </row>
    <row r="1474" spans="1:19" hidden="1" x14ac:dyDescent="0.25">
      <c r="A1474" s="21">
        <v>681</v>
      </c>
      <c r="B1474" s="33" t="s">
        <v>740</v>
      </c>
      <c r="C1474" s="111">
        <f t="shared" si="157"/>
        <v>36508256.850000001</v>
      </c>
      <c r="D1474" s="29">
        <f t="shared" si="159"/>
        <v>764907.67</v>
      </c>
      <c r="E1474" s="30"/>
      <c r="F1474" s="34"/>
      <c r="G1474" s="30">
        <v>14086997.359999999</v>
      </c>
      <c r="H1474" s="30">
        <v>10225427.17</v>
      </c>
      <c r="I1474" s="30">
        <v>4889902.1399999997</v>
      </c>
      <c r="J1474" s="30"/>
      <c r="K1474" s="30"/>
      <c r="L1474" s="31"/>
      <c r="M1474" s="30"/>
      <c r="N1474" s="30"/>
      <c r="O1474" s="34"/>
      <c r="P1474" s="35">
        <v>6541022.5099999998</v>
      </c>
      <c r="Q1474" s="34"/>
      <c r="R1474" s="30"/>
      <c r="S1474" s="30"/>
    </row>
    <row r="1475" spans="1:19" hidden="1" x14ac:dyDescent="0.25">
      <c r="A1475" s="21">
        <v>682</v>
      </c>
      <c r="B1475" s="33" t="s">
        <v>741</v>
      </c>
      <c r="C1475" s="111">
        <f t="shared" si="157"/>
        <v>10109672.32</v>
      </c>
      <c r="D1475" s="29">
        <f t="shared" si="159"/>
        <v>211814.16</v>
      </c>
      <c r="E1475" s="30"/>
      <c r="F1475" s="34"/>
      <c r="G1475" s="34"/>
      <c r="H1475" s="34">
        <v>6695784.6500000004</v>
      </c>
      <c r="I1475" s="34">
        <v>3202073.51</v>
      </c>
      <c r="J1475" s="34"/>
      <c r="K1475" s="30"/>
      <c r="L1475" s="31"/>
      <c r="M1475" s="30"/>
      <c r="N1475" s="30"/>
      <c r="O1475" s="32"/>
      <c r="P1475" s="30"/>
      <c r="Q1475" s="35"/>
      <c r="R1475" s="30"/>
      <c r="S1475" s="30"/>
    </row>
    <row r="1476" spans="1:19" hidden="1" x14ac:dyDescent="0.25">
      <c r="A1476" s="21">
        <v>683</v>
      </c>
      <c r="B1476" s="33" t="s">
        <v>742</v>
      </c>
      <c r="C1476" s="111">
        <f t="shared" si="157"/>
        <v>22638973.629999999</v>
      </c>
      <c r="D1476" s="29">
        <f t="shared" si="159"/>
        <v>474323.51</v>
      </c>
      <c r="E1476" s="30"/>
      <c r="F1476" s="30"/>
      <c r="G1476" s="32">
        <v>8735392.7599999998</v>
      </c>
      <c r="H1476" s="35">
        <v>6340803.5999999996</v>
      </c>
      <c r="I1476" s="35">
        <v>3032313.66</v>
      </c>
      <c r="J1476" s="35"/>
      <c r="K1476" s="30"/>
      <c r="L1476" s="31"/>
      <c r="M1476" s="30"/>
      <c r="N1476" s="30"/>
      <c r="O1476" s="35"/>
      <c r="P1476" s="35">
        <v>4056140.1</v>
      </c>
      <c r="Q1476" s="32"/>
      <c r="R1476" s="30"/>
      <c r="S1476" s="30"/>
    </row>
    <row r="1477" spans="1:19" hidden="1" x14ac:dyDescent="0.25">
      <c r="A1477" s="21">
        <v>684</v>
      </c>
      <c r="B1477" s="33" t="s">
        <v>49</v>
      </c>
      <c r="C1477" s="111">
        <f t="shared" si="157"/>
        <v>2520176.1</v>
      </c>
      <c r="D1477" s="29">
        <f t="shared" ref="D1477:D1484" si="160">ROUND((F1477+G1477+H1477+I1477+J1477+K1477+M1477+O1477+P1477+Q1477+R1477+S1477)*0.0214,2)</f>
        <v>52801.81</v>
      </c>
      <c r="E1477" s="30"/>
      <c r="F1477" s="34"/>
      <c r="G1477" s="32"/>
      <c r="H1477" s="34"/>
      <c r="I1477" s="34"/>
      <c r="J1477" s="34"/>
      <c r="K1477" s="30">
        <v>2467374.29</v>
      </c>
      <c r="L1477" s="31"/>
      <c r="M1477" s="30"/>
      <c r="N1477" s="30"/>
      <c r="O1477" s="32"/>
      <c r="P1477" s="34"/>
      <c r="Q1477" s="30"/>
      <c r="R1477" s="30"/>
      <c r="S1477" s="30"/>
    </row>
    <row r="1478" spans="1:19" hidden="1" x14ac:dyDescent="0.25">
      <c r="A1478" s="21">
        <v>685</v>
      </c>
      <c r="B1478" s="33" t="s">
        <v>745</v>
      </c>
      <c r="C1478" s="111">
        <f t="shared" si="157"/>
        <v>2386265.13</v>
      </c>
      <c r="D1478" s="29">
        <f t="shared" si="160"/>
        <v>49996.160000000003</v>
      </c>
      <c r="E1478" s="30"/>
      <c r="F1478" s="34"/>
      <c r="G1478" s="30"/>
      <c r="H1478" s="34"/>
      <c r="I1478" s="34"/>
      <c r="J1478" s="34"/>
      <c r="K1478" s="35"/>
      <c r="L1478" s="31"/>
      <c r="M1478" s="30"/>
      <c r="N1478" s="30"/>
      <c r="O1478" s="30"/>
      <c r="P1478" s="30">
        <v>1836268.97</v>
      </c>
      <c r="Q1478" s="30">
        <v>500000</v>
      </c>
      <c r="R1478" s="30"/>
      <c r="S1478" s="30"/>
    </row>
    <row r="1479" spans="1:19" hidden="1" x14ac:dyDescent="0.25">
      <c r="A1479" s="21">
        <v>686</v>
      </c>
      <c r="B1479" s="33" t="s">
        <v>746</v>
      </c>
      <c r="C1479" s="111">
        <f t="shared" si="157"/>
        <v>10637042.5</v>
      </c>
      <c r="D1479" s="29">
        <f t="shared" si="160"/>
        <v>222863.43</v>
      </c>
      <c r="E1479" s="30"/>
      <c r="F1479" s="34">
        <v>1027815.72</v>
      </c>
      <c r="G1479" s="34">
        <v>3772415.66</v>
      </c>
      <c r="H1479" s="30">
        <v>2738302.38</v>
      </c>
      <c r="I1479" s="30">
        <v>1309517.25</v>
      </c>
      <c r="J1479" s="30">
        <v>1566128.06</v>
      </c>
      <c r="K1479" s="30"/>
      <c r="L1479" s="31"/>
      <c r="M1479" s="30"/>
      <c r="N1479" s="30"/>
      <c r="O1479" s="32"/>
      <c r="P1479" s="30"/>
      <c r="Q1479" s="34"/>
      <c r="R1479" s="30"/>
      <c r="S1479" s="30"/>
    </row>
    <row r="1480" spans="1:19" hidden="1" x14ac:dyDescent="0.25">
      <c r="A1480" s="21">
        <v>687</v>
      </c>
      <c r="B1480" s="33" t="s">
        <v>747</v>
      </c>
      <c r="C1480" s="111">
        <f t="shared" si="157"/>
        <v>14051776.74</v>
      </c>
      <c r="D1480" s="29">
        <f t="shared" si="160"/>
        <v>294407.7</v>
      </c>
      <c r="E1480" s="30"/>
      <c r="F1480" s="32"/>
      <c r="G1480" s="30">
        <v>5421967.9199999999</v>
      </c>
      <c r="H1480" s="34">
        <v>3935671.2</v>
      </c>
      <c r="I1480" s="34">
        <v>1882125.72</v>
      </c>
      <c r="J1480" s="34"/>
      <c r="K1480" s="30"/>
      <c r="L1480" s="31"/>
      <c r="M1480" s="30"/>
      <c r="N1480" s="30"/>
      <c r="O1480" s="30"/>
      <c r="P1480" s="30">
        <v>2517604.2000000002</v>
      </c>
      <c r="Q1480" s="30"/>
      <c r="R1480" s="30"/>
      <c r="S1480" s="30"/>
    </row>
    <row r="1481" spans="1:19" hidden="1" x14ac:dyDescent="0.25">
      <c r="A1481" s="21">
        <v>688</v>
      </c>
      <c r="B1481" s="33" t="s">
        <v>748</v>
      </c>
      <c r="C1481" s="111">
        <f t="shared" si="157"/>
        <v>3566348.96</v>
      </c>
      <c r="D1481" s="29">
        <f t="shared" si="160"/>
        <v>74720.84</v>
      </c>
      <c r="E1481" s="30"/>
      <c r="F1481" s="30"/>
      <c r="G1481" s="35"/>
      <c r="H1481" s="30"/>
      <c r="I1481" s="30"/>
      <c r="J1481" s="30"/>
      <c r="K1481" s="30"/>
      <c r="L1481" s="31"/>
      <c r="M1481" s="30"/>
      <c r="N1481" s="30"/>
      <c r="O1481" s="34"/>
      <c r="P1481" s="30">
        <v>3491628.12</v>
      </c>
      <c r="Q1481" s="34"/>
      <c r="R1481" s="30"/>
      <c r="S1481" s="30"/>
    </row>
    <row r="1482" spans="1:19" hidden="1" x14ac:dyDescent="0.25">
      <c r="A1482" s="21">
        <v>689</v>
      </c>
      <c r="B1482" s="33" t="s">
        <v>744</v>
      </c>
      <c r="C1482" s="111">
        <f t="shared" si="157"/>
        <v>1610349.22</v>
      </c>
      <c r="D1482" s="29">
        <f t="shared" si="160"/>
        <v>33739.449999999997</v>
      </c>
      <c r="E1482" s="30"/>
      <c r="F1482" s="30"/>
      <c r="G1482" s="35">
        <v>1255130.8799999999</v>
      </c>
      <c r="H1482" s="30"/>
      <c r="I1482" s="30">
        <v>96352.57</v>
      </c>
      <c r="J1482" s="30">
        <v>225126.32</v>
      </c>
      <c r="K1482" s="30"/>
      <c r="L1482" s="31"/>
      <c r="M1482" s="30"/>
      <c r="N1482" s="30"/>
      <c r="O1482" s="34"/>
      <c r="P1482" s="30"/>
      <c r="Q1482" s="34"/>
      <c r="R1482" s="30"/>
      <c r="S1482" s="30"/>
    </row>
    <row r="1483" spans="1:19" hidden="1" x14ac:dyDescent="0.25">
      <c r="A1483" s="21">
        <v>690</v>
      </c>
      <c r="B1483" s="33" t="s">
        <v>751</v>
      </c>
      <c r="C1483" s="111">
        <f t="shared" si="157"/>
        <v>15357713.02</v>
      </c>
      <c r="D1483" s="29">
        <f t="shared" si="160"/>
        <v>321769.2</v>
      </c>
      <c r="E1483" s="30"/>
      <c r="F1483" s="30">
        <v>1659899.23</v>
      </c>
      <c r="G1483" s="35">
        <v>5274073.62</v>
      </c>
      <c r="H1483" s="30"/>
      <c r="I1483" s="30">
        <v>1830787.23</v>
      </c>
      <c r="J1483" s="30">
        <v>2189545.2200000002</v>
      </c>
      <c r="K1483" s="30"/>
      <c r="L1483" s="31"/>
      <c r="M1483" s="30"/>
      <c r="N1483" s="30"/>
      <c r="O1483" s="30"/>
      <c r="P1483" s="30"/>
      <c r="Q1483" s="34"/>
      <c r="R1483" s="30">
        <v>4081638.52</v>
      </c>
      <c r="S1483" s="30"/>
    </row>
    <row r="1484" spans="1:19" hidden="1" x14ac:dyDescent="0.25">
      <c r="A1484" s="21">
        <v>691</v>
      </c>
      <c r="B1484" s="33" t="s">
        <v>754</v>
      </c>
      <c r="C1484" s="111">
        <f t="shared" si="157"/>
        <v>7531146.2800000003</v>
      </c>
      <c r="D1484" s="29">
        <f t="shared" si="160"/>
        <v>157789.82999999999</v>
      </c>
      <c r="E1484" s="30"/>
      <c r="F1484" s="34"/>
      <c r="G1484" s="32"/>
      <c r="H1484" s="30"/>
      <c r="I1484" s="30"/>
      <c r="J1484" s="30"/>
      <c r="K1484" s="30"/>
      <c r="L1484" s="31"/>
      <c r="M1484" s="30"/>
      <c r="N1484" s="30"/>
      <c r="O1484" s="34"/>
      <c r="P1484" s="30"/>
      <c r="Q1484" s="30">
        <v>7373356.4500000002</v>
      </c>
      <c r="R1484" s="30"/>
      <c r="S1484" s="30"/>
    </row>
    <row r="1485" spans="1:19" hidden="1" x14ac:dyDescent="0.25">
      <c r="A1485" s="21">
        <v>692</v>
      </c>
      <c r="B1485" s="33" t="s">
        <v>756</v>
      </c>
      <c r="C1485" s="111">
        <f t="shared" si="157"/>
        <v>1494430.84</v>
      </c>
      <c r="D1485" s="29">
        <f t="shared" ref="D1485:D1491" si="161">ROUND((F1485+G1485+H1485+I1485+J1485+K1485+M1485+O1485+P1485+Q1485+R1485+S1485)*0.0214,2)</f>
        <v>31310.77</v>
      </c>
      <c r="E1485" s="30"/>
      <c r="F1485" s="30"/>
      <c r="G1485" s="35"/>
      <c r="H1485" s="30"/>
      <c r="I1485" s="30"/>
      <c r="J1485" s="30"/>
      <c r="K1485" s="30">
        <v>1463120.07</v>
      </c>
      <c r="L1485" s="31"/>
      <c r="M1485" s="30"/>
      <c r="N1485" s="30"/>
      <c r="O1485" s="34"/>
      <c r="P1485" s="30"/>
      <c r="Q1485" s="34"/>
      <c r="R1485" s="30"/>
      <c r="S1485" s="30"/>
    </row>
    <row r="1486" spans="1:19" hidden="1" x14ac:dyDescent="0.25">
      <c r="A1486" s="21">
        <v>693</v>
      </c>
      <c r="B1486" s="33" t="s">
        <v>755</v>
      </c>
      <c r="C1486" s="111">
        <f t="shared" si="157"/>
        <v>47124642.509999998</v>
      </c>
      <c r="D1486" s="29">
        <f t="shared" si="161"/>
        <v>987338.31</v>
      </c>
      <c r="E1486" s="30"/>
      <c r="F1486" s="30"/>
      <c r="G1486" s="32">
        <v>18183344.690000001</v>
      </c>
      <c r="H1486" s="30">
        <v>13198836.119999999</v>
      </c>
      <c r="I1486" s="30">
        <v>6311977.7199999997</v>
      </c>
      <c r="J1486" s="30"/>
      <c r="K1486" s="30"/>
      <c r="L1486" s="31"/>
      <c r="M1486" s="30"/>
      <c r="N1486" s="30"/>
      <c r="O1486" s="30"/>
      <c r="P1486" s="30">
        <v>8443145.6699999999</v>
      </c>
      <c r="Q1486" s="30"/>
      <c r="R1486" s="30"/>
      <c r="S1486" s="30"/>
    </row>
    <row r="1487" spans="1:19" hidden="1" x14ac:dyDescent="0.25">
      <c r="A1487" s="21">
        <v>694</v>
      </c>
      <c r="B1487" s="33" t="s">
        <v>757</v>
      </c>
      <c r="C1487" s="111">
        <f t="shared" si="157"/>
        <v>18212072.199999999</v>
      </c>
      <c r="D1487" s="29">
        <f t="shared" si="161"/>
        <v>381572.69</v>
      </c>
      <c r="E1487" s="30"/>
      <c r="F1487" s="35"/>
      <c r="G1487" s="30">
        <v>7027270.9500000002</v>
      </c>
      <c r="H1487" s="35">
        <v>5100934.25</v>
      </c>
      <c r="I1487" s="35">
        <v>2439318.08</v>
      </c>
      <c r="J1487" s="35"/>
      <c r="K1487" s="30"/>
      <c r="L1487" s="31"/>
      <c r="M1487" s="30"/>
      <c r="N1487" s="30"/>
      <c r="O1487" s="34"/>
      <c r="P1487" s="30">
        <v>3262976.23</v>
      </c>
      <c r="Q1487" s="34"/>
      <c r="R1487" s="30"/>
      <c r="S1487" s="30"/>
    </row>
    <row r="1488" spans="1:19" hidden="1" x14ac:dyDescent="0.25">
      <c r="A1488" s="21">
        <v>695</v>
      </c>
      <c r="B1488" s="33" t="s">
        <v>758</v>
      </c>
      <c r="C1488" s="111">
        <f t="shared" si="157"/>
        <v>13377263.08</v>
      </c>
      <c r="D1488" s="29">
        <f t="shared" si="161"/>
        <v>280275.53000000003</v>
      </c>
      <c r="E1488" s="30"/>
      <c r="F1488" s="32"/>
      <c r="G1488" s="32">
        <v>6317876.5199999996</v>
      </c>
      <c r="H1488" s="30">
        <v>4585988.8899999997</v>
      </c>
      <c r="I1488" s="30">
        <v>2193122.14</v>
      </c>
      <c r="J1488" s="30"/>
      <c r="K1488" s="30"/>
      <c r="L1488" s="31"/>
      <c r="M1488" s="30"/>
      <c r="N1488" s="30"/>
      <c r="O1488" s="35"/>
      <c r="P1488" s="30"/>
      <c r="Q1488" s="30"/>
      <c r="R1488" s="30"/>
      <c r="S1488" s="30"/>
    </row>
    <row r="1489" spans="1:19" hidden="1" x14ac:dyDescent="0.25">
      <c r="A1489" s="21">
        <v>696</v>
      </c>
      <c r="B1489" s="33" t="s">
        <v>102</v>
      </c>
      <c r="C1489" s="111">
        <f t="shared" ref="C1489:C1501" si="162">ROUND(SUM(D1489+E1489+F1489+G1489+H1489+I1489+J1489+K1489+M1489+O1489+P1489+Q1489+R1489+S1489),2)</f>
        <v>916583</v>
      </c>
      <c r="D1489" s="29">
        <f t="shared" si="161"/>
        <v>19203.91</v>
      </c>
      <c r="E1489" s="30"/>
      <c r="F1489" s="30"/>
      <c r="G1489" s="30">
        <v>666141.6</v>
      </c>
      <c r="H1489" s="30"/>
      <c r="I1489" s="30">
        <v>231237.49</v>
      </c>
      <c r="J1489" s="30"/>
      <c r="K1489" s="30"/>
      <c r="L1489" s="31"/>
      <c r="M1489" s="30"/>
      <c r="N1489" s="30"/>
      <c r="O1489" s="32"/>
      <c r="P1489" s="30"/>
      <c r="Q1489" s="30"/>
      <c r="R1489" s="30"/>
      <c r="S1489" s="30"/>
    </row>
    <row r="1490" spans="1:19" hidden="1" x14ac:dyDescent="0.25">
      <c r="A1490" s="21">
        <v>697</v>
      </c>
      <c r="B1490" s="33" t="s">
        <v>761</v>
      </c>
      <c r="C1490" s="111">
        <f t="shared" si="162"/>
        <v>17348160.969999999</v>
      </c>
      <c r="D1490" s="29">
        <f t="shared" si="161"/>
        <v>363472.34</v>
      </c>
      <c r="E1490" s="30"/>
      <c r="F1490" s="30">
        <v>1907162.9</v>
      </c>
      <c r="G1490" s="35">
        <v>6059715.79</v>
      </c>
      <c r="H1490" s="30">
        <v>4398596.46</v>
      </c>
      <c r="I1490" s="30">
        <v>2103506.9</v>
      </c>
      <c r="J1490" s="32">
        <v>2515706.58</v>
      </c>
      <c r="K1490" s="30"/>
      <c r="L1490" s="31"/>
      <c r="M1490" s="30"/>
      <c r="N1490" s="30"/>
      <c r="O1490" s="30"/>
      <c r="P1490" s="30"/>
      <c r="Q1490" s="30"/>
      <c r="R1490" s="30"/>
      <c r="S1490" s="30"/>
    </row>
    <row r="1491" spans="1:19" hidden="1" x14ac:dyDescent="0.25">
      <c r="A1491" s="21">
        <v>698</v>
      </c>
      <c r="B1491" s="33" t="s">
        <v>762</v>
      </c>
      <c r="C1491" s="111">
        <f t="shared" si="162"/>
        <v>20728290.329999998</v>
      </c>
      <c r="D1491" s="29">
        <f t="shared" si="161"/>
        <v>434291.57</v>
      </c>
      <c r="E1491" s="30"/>
      <c r="F1491" s="30"/>
      <c r="G1491" s="30">
        <v>7998143.3899999997</v>
      </c>
      <c r="H1491" s="35">
        <v>5805652.6799999997</v>
      </c>
      <c r="I1491" s="35">
        <v>2776392.56</v>
      </c>
      <c r="J1491" s="35"/>
      <c r="K1491" s="30"/>
      <c r="L1491" s="31"/>
      <c r="M1491" s="30"/>
      <c r="N1491" s="30"/>
      <c r="O1491" s="35"/>
      <c r="P1491" s="34">
        <v>3713810.13</v>
      </c>
      <c r="Q1491" s="35"/>
      <c r="R1491" s="30"/>
      <c r="S1491" s="30"/>
    </row>
    <row r="1492" spans="1:19" hidden="1" x14ac:dyDescent="0.25">
      <c r="A1492" s="21">
        <v>699</v>
      </c>
      <c r="B1492" s="33" t="s">
        <v>764</v>
      </c>
      <c r="C1492" s="111">
        <f t="shared" si="162"/>
        <v>8288349.5300000003</v>
      </c>
      <c r="D1492" s="29">
        <f t="shared" ref="D1492:D1499" si="163">ROUND((F1492+G1492+H1492+I1492+J1492+K1492+M1492+O1492+P1492+Q1492+R1492+S1492)*0.0214,2)</f>
        <v>173654.47</v>
      </c>
      <c r="E1492" s="30"/>
      <c r="F1492" s="34"/>
      <c r="G1492" s="35">
        <v>3005291.14</v>
      </c>
      <c r="H1492" s="35">
        <v>2181465.84</v>
      </c>
      <c r="I1492" s="35">
        <v>1043225.6</v>
      </c>
      <c r="J1492" s="35">
        <v>489253.54</v>
      </c>
      <c r="K1492" s="30"/>
      <c r="L1492" s="31"/>
      <c r="M1492" s="30"/>
      <c r="N1492" s="30"/>
      <c r="O1492" s="30"/>
      <c r="P1492" s="35">
        <v>1395458.94</v>
      </c>
      <c r="Q1492" s="35"/>
      <c r="R1492" s="30"/>
      <c r="S1492" s="30"/>
    </row>
    <row r="1493" spans="1:19" hidden="1" x14ac:dyDescent="0.25">
      <c r="A1493" s="21">
        <v>700</v>
      </c>
      <c r="B1493" s="33" t="s">
        <v>765</v>
      </c>
      <c r="C1493" s="111">
        <f t="shared" si="162"/>
        <v>32514775.75</v>
      </c>
      <c r="D1493" s="29">
        <f t="shared" si="163"/>
        <v>681237.71</v>
      </c>
      <c r="E1493" s="30"/>
      <c r="F1493" s="34"/>
      <c r="G1493" s="30">
        <v>8355904.3899999997</v>
      </c>
      <c r="H1493" s="30">
        <v>6065342.46</v>
      </c>
      <c r="I1493" s="30">
        <v>2900582</v>
      </c>
      <c r="J1493" s="30"/>
      <c r="K1493" s="30"/>
      <c r="L1493" s="31"/>
      <c r="M1493" s="30"/>
      <c r="N1493" s="30" t="s">
        <v>116</v>
      </c>
      <c r="O1493" s="35">
        <v>10631778.449999999</v>
      </c>
      <c r="P1493" s="35">
        <v>3879930.74</v>
      </c>
      <c r="Q1493" s="35"/>
      <c r="R1493" s="30"/>
      <c r="S1493" s="30"/>
    </row>
    <row r="1494" spans="1:19" hidden="1" x14ac:dyDescent="0.25">
      <c r="A1494" s="21">
        <v>701</v>
      </c>
      <c r="B1494" s="33" t="s">
        <v>766</v>
      </c>
      <c r="C1494" s="111">
        <f t="shared" si="162"/>
        <v>18003814.140000001</v>
      </c>
      <c r="D1494" s="29">
        <f t="shared" si="163"/>
        <v>377209.34</v>
      </c>
      <c r="E1494" s="30"/>
      <c r="F1494" s="34"/>
      <c r="G1494" s="34">
        <v>8502950.4000000004</v>
      </c>
      <c r="H1494" s="34">
        <v>6172096</v>
      </c>
      <c r="I1494" s="34">
        <v>2951558.4</v>
      </c>
      <c r="J1494" s="32"/>
      <c r="K1494" s="30"/>
      <c r="L1494" s="31"/>
      <c r="M1494" s="30"/>
      <c r="N1494" s="30"/>
      <c r="O1494" s="34"/>
      <c r="P1494" s="30"/>
      <c r="Q1494" s="34"/>
      <c r="R1494" s="30"/>
      <c r="S1494" s="30"/>
    </row>
    <row r="1495" spans="1:19" hidden="1" x14ac:dyDescent="0.25">
      <c r="A1495" s="21">
        <v>702</v>
      </c>
      <c r="B1495" s="33" t="s">
        <v>767</v>
      </c>
      <c r="C1495" s="111">
        <f t="shared" si="162"/>
        <v>13374696.619999999</v>
      </c>
      <c r="D1495" s="29">
        <f t="shared" si="163"/>
        <v>280221.76</v>
      </c>
      <c r="E1495" s="30"/>
      <c r="F1495" s="32"/>
      <c r="G1495" s="32"/>
      <c r="H1495" s="32">
        <v>6182731.5599999996</v>
      </c>
      <c r="I1495" s="32">
        <v>2956720.09</v>
      </c>
      <c r="J1495" s="32"/>
      <c r="K1495" s="35"/>
      <c r="L1495" s="9"/>
      <c r="M1495" s="35"/>
      <c r="N1495" s="35"/>
      <c r="O1495" s="35"/>
      <c r="P1495" s="35">
        <v>3955023.21</v>
      </c>
      <c r="Q1495" s="32"/>
      <c r="R1495" s="30"/>
      <c r="S1495" s="30"/>
    </row>
    <row r="1496" spans="1:19" hidden="1" x14ac:dyDescent="0.25">
      <c r="A1496" s="21">
        <v>703</v>
      </c>
      <c r="B1496" s="33" t="s">
        <v>768</v>
      </c>
      <c r="C1496" s="111">
        <f t="shared" si="162"/>
        <v>20748750.510000002</v>
      </c>
      <c r="D1496" s="29">
        <f t="shared" si="163"/>
        <v>434720.25</v>
      </c>
      <c r="E1496" s="30"/>
      <c r="F1496" s="35">
        <v>3483604.81</v>
      </c>
      <c r="G1496" s="32">
        <v>2904322.17</v>
      </c>
      <c r="H1496" s="32">
        <v>3088114.55</v>
      </c>
      <c r="I1496" s="32">
        <v>1476767.45</v>
      </c>
      <c r="J1496" s="32">
        <v>1766077.85</v>
      </c>
      <c r="K1496" s="35"/>
      <c r="L1496" s="9"/>
      <c r="M1496" s="35"/>
      <c r="N1496" s="35"/>
      <c r="O1496" s="35"/>
      <c r="P1496" s="35"/>
      <c r="Q1496" s="32">
        <v>7595143.4299999997</v>
      </c>
      <c r="R1496" s="30"/>
      <c r="S1496" s="30"/>
    </row>
    <row r="1497" spans="1:19" hidden="1" x14ac:dyDescent="0.25">
      <c r="A1497" s="21">
        <v>704</v>
      </c>
      <c r="B1497" s="33" t="s">
        <v>769</v>
      </c>
      <c r="C1497" s="111">
        <f t="shared" si="162"/>
        <v>10573822.449999999</v>
      </c>
      <c r="D1497" s="29">
        <f t="shared" si="163"/>
        <v>221538.87</v>
      </c>
      <c r="E1497" s="30"/>
      <c r="F1497" s="30">
        <v>1707378.2</v>
      </c>
      <c r="G1497" s="34">
        <v>4170241.66</v>
      </c>
      <c r="H1497" s="30">
        <v>3027082.44</v>
      </c>
      <c r="I1497" s="30">
        <v>1447581.28</v>
      </c>
      <c r="J1497" s="30"/>
      <c r="K1497" s="30"/>
      <c r="L1497" s="31"/>
      <c r="M1497" s="30"/>
      <c r="N1497" s="35"/>
      <c r="O1497" s="35"/>
      <c r="P1497" s="30"/>
      <c r="Q1497" s="35"/>
      <c r="R1497" s="30"/>
      <c r="S1497" s="30"/>
    </row>
    <row r="1498" spans="1:19" hidden="1" x14ac:dyDescent="0.25">
      <c r="A1498" s="21">
        <v>705</v>
      </c>
      <c r="B1498" s="33" t="s">
        <v>770</v>
      </c>
      <c r="C1498" s="111">
        <f t="shared" si="162"/>
        <v>10567182.9</v>
      </c>
      <c r="D1498" s="29">
        <f t="shared" si="163"/>
        <v>221399.76</v>
      </c>
      <c r="E1498" s="30"/>
      <c r="F1498" s="34"/>
      <c r="G1498" s="34">
        <v>4077430.43</v>
      </c>
      <c r="H1498" s="34">
        <v>2959712.91</v>
      </c>
      <c r="I1498" s="34">
        <v>1415364.49</v>
      </c>
      <c r="J1498" s="34"/>
      <c r="K1498" s="30"/>
      <c r="L1498" s="31"/>
      <c r="M1498" s="30"/>
      <c r="N1498" s="30"/>
      <c r="O1498" s="34"/>
      <c r="P1498" s="30">
        <v>1893275.31</v>
      </c>
      <c r="Q1498" s="35"/>
      <c r="R1498" s="30"/>
      <c r="S1498" s="30"/>
    </row>
    <row r="1499" spans="1:19" hidden="1" x14ac:dyDescent="0.25">
      <c r="A1499" s="21">
        <v>706</v>
      </c>
      <c r="B1499" s="33" t="s">
        <v>771</v>
      </c>
      <c r="C1499" s="111">
        <f t="shared" si="162"/>
        <v>65050688.07</v>
      </c>
      <c r="D1499" s="29">
        <f t="shared" si="163"/>
        <v>1362918.27</v>
      </c>
      <c r="E1499" s="30"/>
      <c r="F1499" s="30"/>
      <c r="G1499" s="34">
        <v>16717240.619999999</v>
      </c>
      <c r="H1499" s="30">
        <v>12134627.76</v>
      </c>
      <c r="I1499" s="30">
        <v>5803049.5599999996</v>
      </c>
      <c r="J1499" s="30"/>
      <c r="K1499" s="30"/>
      <c r="L1499" s="31"/>
      <c r="M1499" s="30"/>
      <c r="N1499" s="35" t="s">
        <v>116</v>
      </c>
      <c r="O1499" s="35">
        <v>21270468.199999999</v>
      </c>
      <c r="P1499" s="30">
        <v>7762383.6600000001</v>
      </c>
      <c r="Q1499" s="32"/>
      <c r="R1499" s="30"/>
      <c r="S1499" s="30"/>
    </row>
    <row r="1500" spans="1:19" hidden="1" x14ac:dyDescent="0.25">
      <c r="A1500" s="21">
        <v>707</v>
      </c>
      <c r="B1500" s="33" t="s">
        <v>773</v>
      </c>
      <c r="C1500" s="111">
        <f t="shared" si="162"/>
        <v>983356.15</v>
      </c>
      <c r="D1500" s="29">
        <f>ROUND((F1500+G1500+H1500+I1500+J1500+K1500+M1500+O1500+P1500+Q1500+R1500+S1500)*0.0214,2)</f>
        <v>20602.919999999998</v>
      </c>
      <c r="E1500" s="30"/>
      <c r="F1500" s="32"/>
      <c r="G1500" s="35"/>
      <c r="H1500" s="30"/>
      <c r="I1500" s="30">
        <v>441219.64</v>
      </c>
      <c r="J1500" s="30">
        <v>386774.39</v>
      </c>
      <c r="K1500" s="30"/>
      <c r="L1500" s="31"/>
      <c r="M1500" s="30"/>
      <c r="N1500" s="30"/>
      <c r="O1500" s="30"/>
      <c r="P1500" s="30"/>
      <c r="Q1500" s="30"/>
      <c r="R1500" s="30"/>
      <c r="S1500" s="30">
        <v>134759.20000000001</v>
      </c>
    </row>
    <row r="1501" spans="1:19" hidden="1" x14ac:dyDescent="0.25">
      <c r="A1501" s="21">
        <v>708</v>
      </c>
      <c r="B1501" s="33" t="s">
        <v>774</v>
      </c>
      <c r="C1501" s="111">
        <f t="shared" si="162"/>
        <v>20102881.25</v>
      </c>
      <c r="D1501" s="29">
        <f>ROUND((F1501+G1501+H1501+I1501+J1501+K1501+M1501+O1501+P1501+Q1501+R1501+S1501)*0.0214,2)</f>
        <v>421188.23</v>
      </c>
      <c r="E1501" s="30"/>
      <c r="F1501" s="32"/>
      <c r="G1501" s="35">
        <v>7756854.46</v>
      </c>
      <c r="H1501" s="35">
        <v>5630522.1299999999</v>
      </c>
      <c r="I1501" s="35">
        <v>2692572.33</v>
      </c>
      <c r="J1501" s="35"/>
      <c r="K1501" s="30"/>
      <c r="L1501" s="31"/>
      <c r="M1501" s="30"/>
      <c r="N1501" s="35"/>
      <c r="O1501" s="35"/>
      <c r="P1501" s="35">
        <v>3601744.1</v>
      </c>
      <c r="Q1501" s="35"/>
      <c r="R1501" s="30"/>
      <c r="S1501" s="30"/>
    </row>
    <row r="1502" spans="1:19" hidden="1" x14ac:dyDescent="0.25">
      <c r="A1502" s="21">
        <v>709</v>
      </c>
      <c r="B1502" s="33" t="s">
        <v>775</v>
      </c>
      <c r="C1502" s="111">
        <f>ROUND(SUM(D1502+E1502+F1502+G1502+H1502+I1502+J1502+K1502+M1502+O1502+P1502+Q1502+R1502+S1502),2)</f>
        <v>1853566.21</v>
      </c>
      <c r="D1502" s="29">
        <v>24852.22</v>
      </c>
      <c r="E1502" s="30"/>
      <c r="F1502" s="32"/>
      <c r="G1502" s="32">
        <v>1828713.99</v>
      </c>
      <c r="H1502" s="32"/>
      <c r="I1502" s="32"/>
      <c r="J1502" s="32"/>
      <c r="K1502" s="30"/>
      <c r="L1502" s="31"/>
      <c r="M1502" s="30"/>
      <c r="N1502" s="30"/>
      <c r="O1502" s="32"/>
      <c r="P1502" s="30"/>
      <c r="Q1502" s="30"/>
      <c r="R1502" s="30"/>
      <c r="S1502" s="30"/>
    </row>
    <row r="1503" spans="1:19" hidden="1" x14ac:dyDescent="0.25">
      <c r="A1503" s="21">
        <v>710</v>
      </c>
      <c r="B1503" s="33" t="s">
        <v>777</v>
      </c>
      <c r="C1503" s="111">
        <f>ROUND(SUM(D1503+E1503+F1503+G1503+H1503+I1503+J1503+K1503+M1503+O1503+P1503+Q1503+R1503+S1503),2)</f>
        <v>2708795.1</v>
      </c>
      <c r="D1503" s="29">
        <f>ROUND((F1503+G1503+H1503+I1503+J1503+K1503+M1503+O1503+P1503+Q1503+R1503+S1503)*0.0214,2)</f>
        <v>56753.69</v>
      </c>
      <c r="E1503" s="30"/>
      <c r="F1503" s="32"/>
      <c r="G1503" s="32">
        <v>2652041.41</v>
      </c>
      <c r="H1503" s="32"/>
      <c r="I1503" s="32"/>
      <c r="J1503" s="32"/>
      <c r="K1503" s="30"/>
      <c r="L1503" s="31"/>
      <c r="M1503" s="30"/>
      <c r="N1503" s="30"/>
      <c r="O1503" s="32"/>
      <c r="P1503" s="30"/>
      <c r="Q1503" s="30"/>
      <c r="R1503" s="30"/>
      <c r="S1503" s="30"/>
    </row>
    <row r="1504" spans="1:19" hidden="1" x14ac:dyDescent="0.25">
      <c r="A1504" s="21">
        <v>711</v>
      </c>
      <c r="B1504" s="33" t="s">
        <v>1183</v>
      </c>
      <c r="C1504" s="111">
        <v>99575.15</v>
      </c>
      <c r="D1504" s="29"/>
      <c r="E1504" s="30">
        <v>99575.15</v>
      </c>
      <c r="F1504" s="32"/>
      <c r="G1504" s="32"/>
      <c r="H1504" s="32"/>
      <c r="I1504" s="32"/>
      <c r="J1504" s="32"/>
      <c r="K1504" s="30"/>
      <c r="L1504" s="31"/>
      <c r="M1504" s="30"/>
      <c r="N1504" s="30"/>
      <c r="O1504" s="32"/>
      <c r="P1504" s="30"/>
      <c r="Q1504" s="30"/>
      <c r="R1504" s="30"/>
      <c r="S1504" s="30"/>
    </row>
    <row r="1505" spans="1:19" hidden="1" x14ac:dyDescent="0.25">
      <c r="A1505" s="162" t="s">
        <v>778</v>
      </c>
      <c r="B1505" s="163"/>
      <c r="C1505" s="66">
        <f>ROUND(SUM(D1505+E1505+F1505+G1505+H1505+I1505+J1505+K1505+M1505+O1505+P1505+Q1505+R1505+S1505),2)</f>
        <v>680999462.08000004</v>
      </c>
      <c r="D1505" s="36">
        <f t="shared" ref="D1505:M1505" si="164">ROUND(SUM(D1455:D1504),2)</f>
        <v>14246135.41</v>
      </c>
      <c r="E1505" s="36">
        <f t="shared" si="164"/>
        <v>378669.62</v>
      </c>
      <c r="F1505" s="36">
        <f t="shared" si="164"/>
        <v>13234808.35</v>
      </c>
      <c r="G1505" s="36">
        <f t="shared" si="164"/>
        <v>228847361.65000001</v>
      </c>
      <c r="H1505" s="36">
        <f t="shared" si="164"/>
        <v>155240695.43000001</v>
      </c>
      <c r="I1505" s="36">
        <f t="shared" si="164"/>
        <v>83417660.209999993</v>
      </c>
      <c r="J1505" s="36">
        <f t="shared" si="164"/>
        <v>25194030.760000002</v>
      </c>
      <c r="K1505" s="36">
        <f t="shared" si="164"/>
        <v>4704270.4400000004</v>
      </c>
      <c r="L1505" s="36">
        <f t="shared" si="164"/>
        <v>0</v>
      </c>
      <c r="M1505" s="36">
        <f t="shared" si="164"/>
        <v>0</v>
      </c>
      <c r="N1505" s="36" t="s">
        <v>19</v>
      </c>
      <c r="O1505" s="36">
        <f>ROUND(SUM(O1455:O1504),2)</f>
        <v>56686276.25</v>
      </c>
      <c r="P1505" s="36">
        <f>ROUND(SUM(P1455:P1504),2)</f>
        <v>75304555.980000004</v>
      </c>
      <c r="Q1505" s="36">
        <f>ROUND(SUM(Q1455:Q1504),2)</f>
        <v>18253094.149999999</v>
      </c>
      <c r="R1505" s="36">
        <f>ROUND(SUM(R1455:R1504),2)</f>
        <v>4081638.52</v>
      </c>
      <c r="S1505" s="36">
        <f>ROUND(SUM(S1455:S1504),2)</f>
        <v>1410265.31</v>
      </c>
    </row>
    <row r="1506" spans="1:19" ht="15.75" hidden="1" x14ac:dyDescent="0.25">
      <c r="A1506" s="169" t="s">
        <v>779</v>
      </c>
      <c r="B1506" s="166"/>
      <c r="C1506" s="167"/>
      <c r="D1506" s="48"/>
      <c r="E1506" s="30"/>
      <c r="F1506" s="30"/>
      <c r="G1506" s="30"/>
      <c r="H1506" s="30"/>
      <c r="I1506" s="30"/>
      <c r="J1506" s="30"/>
      <c r="K1506" s="30"/>
      <c r="L1506" s="14"/>
      <c r="M1506" s="30"/>
      <c r="N1506" s="36"/>
      <c r="O1506" s="30"/>
      <c r="P1506" s="30"/>
      <c r="Q1506" s="30"/>
      <c r="R1506" s="30"/>
      <c r="S1506" s="35"/>
    </row>
    <row r="1507" spans="1:19" hidden="1" x14ac:dyDescent="0.25">
      <c r="A1507" s="8">
        <v>712</v>
      </c>
      <c r="B1507" s="22" t="s">
        <v>780</v>
      </c>
      <c r="C1507" s="23">
        <f>ROUND(SUM(D1507+E1507+F1507+G1507+H1507+I1507+J1507+K1507+M1507+O1507+P1507+Q1507+R1507+S1507),2)</f>
        <v>1062925.97</v>
      </c>
      <c r="D1507" s="29">
        <f t="shared" ref="D1507:D1512" si="165">ROUND((F1507+G1507+H1507+I1507+J1507+K1507+M1507+O1507+P1507+Q1507+R1507+S1507)*0.0214,2)</f>
        <v>22270.04</v>
      </c>
      <c r="E1507" s="25"/>
      <c r="F1507" s="25"/>
      <c r="G1507" s="25"/>
      <c r="H1507" s="25"/>
      <c r="I1507" s="25"/>
      <c r="J1507" s="25"/>
      <c r="K1507" s="25">
        <v>1040655.93</v>
      </c>
      <c r="L1507" s="26"/>
      <c r="M1507" s="25"/>
      <c r="N1507" s="25"/>
      <c r="O1507" s="27"/>
      <c r="P1507" s="25"/>
      <c r="Q1507" s="25"/>
      <c r="R1507" s="25"/>
      <c r="S1507" s="35"/>
    </row>
    <row r="1508" spans="1:19" hidden="1" x14ac:dyDescent="0.25">
      <c r="A1508" s="8">
        <v>713</v>
      </c>
      <c r="B1508" s="33" t="s">
        <v>781</v>
      </c>
      <c r="C1508" s="111">
        <f t="shared" ref="C1508:C1533" si="166">ROUND(SUM(D1508+E1508+F1508+G1508+H1508+I1508+J1508+K1508+M1508+O1508+P1508+Q1508+R1508+S1508),2)</f>
        <v>20847742.469999999</v>
      </c>
      <c r="D1508" s="29">
        <f t="shared" si="165"/>
        <v>436794.29</v>
      </c>
      <c r="E1508" s="30"/>
      <c r="F1508" s="30"/>
      <c r="G1508" s="30"/>
      <c r="H1508" s="30"/>
      <c r="I1508" s="30"/>
      <c r="J1508" s="30">
        <v>5021367.9800000004</v>
      </c>
      <c r="K1508" s="30"/>
      <c r="L1508" s="31"/>
      <c r="M1508" s="30"/>
      <c r="N1508" s="30" t="s">
        <v>116</v>
      </c>
      <c r="O1508" s="35">
        <v>15389580.200000001</v>
      </c>
      <c r="P1508" s="30"/>
      <c r="Q1508" s="34"/>
      <c r="R1508" s="30"/>
      <c r="S1508" s="77"/>
    </row>
    <row r="1509" spans="1:19" hidden="1" x14ac:dyDescent="0.25">
      <c r="A1509" s="8">
        <v>714</v>
      </c>
      <c r="B1509" s="33" t="s">
        <v>782</v>
      </c>
      <c r="C1509" s="111">
        <f t="shared" si="166"/>
        <v>12153615.01</v>
      </c>
      <c r="D1509" s="29">
        <f t="shared" si="165"/>
        <v>254638.11</v>
      </c>
      <c r="E1509" s="30"/>
      <c r="F1509" s="30"/>
      <c r="G1509" s="30">
        <v>4782244.84</v>
      </c>
      <c r="H1509" s="30">
        <v>3471312.18</v>
      </c>
      <c r="I1509" s="30">
        <v>1660058.88</v>
      </c>
      <c r="J1509" s="30">
        <v>1985361</v>
      </c>
      <c r="K1509" s="30"/>
      <c r="L1509" s="31"/>
      <c r="M1509" s="30"/>
      <c r="N1509" s="30"/>
      <c r="O1509" s="35"/>
      <c r="P1509" s="30"/>
      <c r="Q1509" s="32"/>
      <c r="R1509" s="30"/>
      <c r="S1509" s="77"/>
    </row>
    <row r="1510" spans="1:19" hidden="1" x14ac:dyDescent="0.25">
      <c r="A1510" s="8">
        <v>715</v>
      </c>
      <c r="B1510" s="33" t="s">
        <v>783</v>
      </c>
      <c r="C1510" s="111">
        <f t="shared" si="166"/>
        <v>25427600.539999999</v>
      </c>
      <c r="D1510" s="29">
        <f t="shared" si="165"/>
        <v>532749.81000000006</v>
      </c>
      <c r="E1510" s="30"/>
      <c r="F1510" s="34"/>
      <c r="G1510" s="34">
        <v>12009066.380000001</v>
      </c>
      <c r="H1510" s="34">
        <v>8717081.5800000001</v>
      </c>
      <c r="I1510" s="34">
        <v>4168702.77</v>
      </c>
      <c r="J1510" s="34"/>
      <c r="K1510" s="30"/>
      <c r="L1510" s="31"/>
      <c r="M1510" s="30"/>
      <c r="N1510" s="30"/>
      <c r="O1510" s="35"/>
      <c r="P1510" s="30"/>
      <c r="Q1510" s="35"/>
      <c r="R1510" s="30"/>
      <c r="S1510" s="77"/>
    </row>
    <row r="1511" spans="1:19" hidden="1" x14ac:dyDescent="0.25">
      <c r="A1511" s="8">
        <v>716</v>
      </c>
      <c r="B1511" s="33" t="s">
        <v>784</v>
      </c>
      <c r="C1511" s="111">
        <f t="shared" si="166"/>
        <v>12273548.710000001</v>
      </c>
      <c r="D1511" s="29">
        <f t="shared" si="165"/>
        <v>257150.91</v>
      </c>
      <c r="E1511" s="30"/>
      <c r="F1511" s="35"/>
      <c r="G1511" s="30">
        <v>4735827.26</v>
      </c>
      <c r="H1511" s="35">
        <v>3437618.82</v>
      </c>
      <c r="I1511" s="35">
        <v>1643945.97</v>
      </c>
      <c r="J1511" s="35"/>
      <c r="K1511" s="30"/>
      <c r="L1511" s="31"/>
      <c r="M1511" s="30"/>
      <c r="N1511" s="30"/>
      <c r="O1511" s="32"/>
      <c r="P1511" s="30">
        <v>2199005.75</v>
      </c>
      <c r="Q1511" s="35"/>
      <c r="R1511" s="30"/>
      <c r="S1511" s="77"/>
    </row>
    <row r="1512" spans="1:19" hidden="1" x14ac:dyDescent="0.25">
      <c r="A1512" s="8">
        <v>717</v>
      </c>
      <c r="B1512" s="33" t="s">
        <v>785</v>
      </c>
      <c r="C1512" s="111">
        <f>ROUND(SUM(D1512+E1512+F1512+G1512+H1512+I1512+J1512+K1512+M1512+O1512+P1512+Q1512+R1512+S1512),2)</f>
        <v>459630</v>
      </c>
      <c r="D1512" s="29">
        <f t="shared" si="165"/>
        <v>9630</v>
      </c>
      <c r="E1512" s="30"/>
      <c r="F1512" s="30"/>
      <c r="G1512" s="30"/>
      <c r="H1512" s="30"/>
      <c r="I1512" s="30"/>
      <c r="J1512" s="30"/>
      <c r="K1512" s="30">
        <v>450000</v>
      </c>
      <c r="L1512" s="31"/>
      <c r="M1512" s="30"/>
      <c r="N1512" s="30"/>
      <c r="O1512" s="32"/>
      <c r="P1512" s="30"/>
      <c r="Q1512" s="30"/>
      <c r="R1512" s="30"/>
      <c r="S1512" s="35"/>
    </row>
    <row r="1513" spans="1:19" hidden="1" x14ac:dyDescent="0.25">
      <c r="A1513" s="8">
        <v>718</v>
      </c>
      <c r="B1513" s="33" t="s">
        <v>1037</v>
      </c>
      <c r="C1513" s="111">
        <f t="shared" si="166"/>
        <v>1020188.9</v>
      </c>
      <c r="D1513" s="29"/>
      <c r="E1513" s="30">
        <v>1020188.9039999999</v>
      </c>
      <c r="F1513" s="34"/>
      <c r="G1513" s="30"/>
      <c r="H1513" s="30"/>
      <c r="I1513" s="30"/>
      <c r="J1513" s="30"/>
      <c r="K1513" s="30"/>
      <c r="L1513" s="31"/>
      <c r="M1513" s="30"/>
      <c r="N1513" s="30"/>
      <c r="O1513" s="32"/>
      <c r="P1513" s="30"/>
      <c r="Q1513" s="34"/>
      <c r="R1513" s="30"/>
      <c r="S1513" s="77"/>
    </row>
    <row r="1514" spans="1:19" hidden="1" x14ac:dyDescent="0.25">
      <c r="A1514" s="8">
        <v>719</v>
      </c>
      <c r="B1514" s="33" t="s">
        <v>1038</v>
      </c>
      <c r="C1514" s="111">
        <f t="shared" si="166"/>
        <v>609183.31999999995</v>
      </c>
      <c r="D1514" s="29"/>
      <c r="E1514" s="30">
        <v>609183.31999999995</v>
      </c>
      <c r="F1514" s="30"/>
      <c r="G1514" s="30"/>
      <c r="H1514" s="30"/>
      <c r="I1514" s="30"/>
      <c r="J1514" s="30"/>
      <c r="K1514" s="30"/>
      <c r="L1514" s="31"/>
      <c r="M1514" s="30"/>
      <c r="N1514" s="30"/>
      <c r="O1514" s="32"/>
      <c r="P1514" s="30"/>
      <c r="Q1514" s="30"/>
      <c r="R1514" s="30"/>
      <c r="S1514" s="77"/>
    </row>
    <row r="1515" spans="1:19" hidden="1" x14ac:dyDescent="0.25">
      <c r="A1515" s="8">
        <v>720</v>
      </c>
      <c r="B1515" s="33" t="s">
        <v>786</v>
      </c>
      <c r="C1515" s="111">
        <f>ROUND(SUM(D1515+E1515+F1515+G1515+H1515+I1515+J1515+K1515+M1515+O1515+P1515+Q1515+R1515+S1515),2)</f>
        <v>1060603.49</v>
      </c>
      <c r="D1515" s="29">
        <v>11228.31</v>
      </c>
      <c r="E1515" s="30"/>
      <c r="F1515" s="30"/>
      <c r="G1515" s="30">
        <v>1049375.18</v>
      </c>
      <c r="H1515" s="30"/>
      <c r="I1515" s="30"/>
      <c r="J1515" s="30"/>
      <c r="K1515" s="30"/>
      <c r="L1515" s="30"/>
      <c r="M1515" s="31"/>
      <c r="N1515" s="30"/>
      <c r="O1515" s="30"/>
      <c r="P1515" s="30"/>
      <c r="Q1515" s="30"/>
      <c r="R1515" s="32"/>
      <c r="S1515" s="35"/>
    </row>
    <row r="1516" spans="1:19" hidden="1" x14ac:dyDescent="0.25">
      <c r="A1516" s="8">
        <v>721</v>
      </c>
      <c r="B1516" s="33" t="s">
        <v>1039</v>
      </c>
      <c r="C1516" s="111">
        <f t="shared" si="166"/>
        <v>214293.09</v>
      </c>
      <c r="D1516" s="29"/>
      <c r="E1516" s="30">
        <v>214293.09</v>
      </c>
      <c r="F1516" s="30"/>
      <c r="G1516" s="30"/>
      <c r="H1516" s="30"/>
      <c r="I1516" s="30"/>
      <c r="J1516" s="30"/>
      <c r="K1516" s="30"/>
      <c r="L1516" s="31"/>
      <c r="M1516" s="30"/>
      <c r="N1516" s="30"/>
      <c r="O1516" s="32"/>
      <c r="P1516" s="30"/>
      <c r="Q1516" s="30"/>
      <c r="R1516" s="30"/>
      <c r="S1516" s="77"/>
    </row>
    <row r="1517" spans="1:19" hidden="1" x14ac:dyDescent="0.25">
      <c r="A1517" s="8">
        <v>722</v>
      </c>
      <c r="B1517" s="33" t="s">
        <v>1040</v>
      </c>
      <c r="C1517" s="111">
        <f t="shared" si="166"/>
        <v>496704.45</v>
      </c>
      <c r="D1517" s="29"/>
      <c r="E1517" s="30">
        <v>496704.45</v>
      </c>
      <c r="F1517" s="30"/>
      <c r="G1517" s="30"/>
      <c r="H1517" s="30"/>
      <c r="I1517" s="30"/>
      <c r="J1517" s="30"/>
      <c r="K1517" s="30"/>
      <c r="L1517" s="31"/>
      <c r="M1517" s="30"/>
      <c r="N1517" s="30"/>
      <c r="O1517" s="32"/>
      <c r="P1517" s="30"/>
      <c r="Q1517" s="30"/>
      <c r="R1517" s="30"/>
      <c r="S1517" s="77"/>
    </row>
    <row r="1518" spans="1:19" hidden="1" x14ac:dyDescent="0.25">
      <c r="A1518" s="8">
        <v>723</v>
      </c>
      <c r="B1518" s="33" t="s">
        <v>1041</v>
      </c>
      <c r="C1518" s="111">
        <f t="shared" si="166"/>
        <v>510826.9</v>
      </c>
      <c r="D1518" s="29"/>
      <c r="E1518" s="30">
        <v>510826.9</v>
      </c>
      <c r="F1518" s="30"/>
      <c r="G1518" s="30"/>
      <c r="H1518" s="30"/>
      <c r="I1518" s="30"/>
      <c r="J1518" s="30"/>
      <c r="K1518" s="30"/>
      <c r="L1518" s="31"/>
      <c r="M1518" s="30"/>
      <c r="N1518" s="30"/>
      <c r="O1518" s="32"/>
      <c r="P1518" s="30"/>
      <c r="Q1518" s="30"/>
      <c r="R1518" s="30"/>
      <c r="S1518" s="77"/>
    </row>
    <row r="1519" spans="1:19" hidden="1" x14ac:dyDescent="0.25">
      <c r="A1519" s="8">
        <v>724</v>
      </c>
      <c r="B1519" s="33" t="s">
        <v>1042</v>
      </c>
      <c r="C1519" s="111">
        <f t="shared" si="166"/>
        <v>1012832.82</v>
      </c>
      <c r="D1519" s="29"/>
      <c r="E1519" s="30">
        <v>1012832.82</v>
      </c>
      <c r="F1519" s="30"/>
      <c r="G1519" s="30"/>
      <c r="H1519" s="30"/>
      <c r="I1519" s="30"/>
      <c r="J1519" s="30"/>
      <c r="K1519" s="30"/>
      <c r="L1519" s="31"/>
      <c r="M1519" s="30"/>
      <c r="N1519" s="30"/>
      <c r="O1519" s="32"/>
      <c r="P1519" s="30"/>
      <c r="Q1519" s="30"/>
      <c r="R1519" s="30"/>
      <c r="S1519" s="77"/>
    </row>
    <row r="1520" spans="1:19" hidden="1" x14ac:dyDescent="0.25">
      <c r="A1520" s="8">
        <v>725</v>
      </c>
      <c r="B1520" s="33" t="s">
        <v>788</v>
      </c>
      <c r="C1520" s="111">
        <f t="shared" si="166"/>
        <v>3718003.64</v>
      </c>
      <c r="D1520" s="29">
        <f>ROUND((F1520+G1520+H1520+I1520+J1520+K1520+M1520+O1520+P1520+Q1520+R1520+S1520)*0.0214,2)</f>
        <v>77898.259999999995</v>
      </c>
      <c r="E1520" s="30"/>
      <c r="F1520" s="35"/>
      <c r="G1520" s="30">
        <v>1601900.18</v>
      </c>
      <c r="H1520" s="34"/>
      <c r="I1520" s="34"/>
      <c r="J1520" s="34"/>
      <c r="K1520" s="30"/>
      <c r="L1520" s="31"/>
      <c r="M1520" s="30"/>
      <c r="N1520" s="40" t="s">
        <v>116</v>
      </c>
      <c r="O1520" s="41">
        <v>2038205.2</v>
      </c>
      <c r="P1520" s="30"/>
      <c r="Q1520" s="32"/>
      <c r="R1520" s="30"/>
      <c r="S1520" s="77"/>
    </row>
    <row r="1521" spans="1:19" hidden="1" x14ac:dyDescent="0.25">
      <c r="A1521" s="8">
        <v>726</v>
      </c>
      <c r="B1521" s="33" t="s">
        <v>789</v>
      </c>
      <c r="C1521" s="111">
        <f t="shared" si="166"/>
        <v>13955154.779999999</v>
      </c>
      <c r="D1521" s="29">
        <f>ROUND((F1521+G1521+H1521+I1521+J1521+K1521+M1521+O1521+P1521+Q1521+R1521+S1521)*0.0214,2)</f>
        <v>292383.31</v>
      </c>
      <c r="E1521" s="30"/>
      <c r="F1521" s="32"/>
      <c r="G1521" s="35">
        <v>5384685.7199999997</v>
      </c>
      <c r="H1521" s="35">
        <v>3908608.98</v>
      </c>
      <c r="I1521" s="35">
        <v>1869183.96</v>
      </c>
      <c r="J1521" s="35"/>
      <c r="K1521" s="30"/>
      <c r="L1521" s="31"/>
      <c r="M1521" s="30"/>
      <c r="N1521" s="30"/>
      <c r="O1521" s="35"/>
      <c r="P1521" s="30">
        <v>2500292.81</v>
      </c>
      <c r="Q1521" s="30"/>
      <c r="R1521" s="30"/>
      <c r="S1521" s="77"/>
    </row>
    <row r="1522" spans="1:19" hidden="1" x14ac:dyDescent="0.25">
      <c r="A1522" s="8">
        <v>727</v>
      </c>
      <c r="B1522" s="33" t="s">
        <v>1043</v>
      </c>
      <c r="C1522" s="111">
        <f t="shared" si="166"/>
        <v>1482801.31</v>
      </c>
      <c r="D1522" s="29"/>
      <c r="E1522" s="30">
        <v>1482801.31</v>
      </c>
      <c r="F1522" s="30"/>
      <c r="G1522" s="35"/>
      <c r="H1522" s="30"/>
      <c r="I1522" s="30"/>
      <c r="J1522" s="30"/>
      <c r="K1522" s="34"/>
      <c r="L1522" s="31"/>
      <c r="M1522" s="30"/>
      <c r="N1522" s="30"/>
      <c r="O1522" s="30"/>
      <c r="P1522" s="30"/>
      <c r="Q1522" s="30"/>
      <c r="R1522" s="30"/>
      <c r="S1522" s="77"/>
    </row>
    <row r="1523" spans="1:19" hidden="1" x14ac:dyDescent="0.25">
      <c r="A1523" s="8">
        <v>728</v>
      </c>
      <c r="B1523" s="33" t="s">
        <v>1044</v>
      </c>
      <c r="C1523" s="111">
        <f t="shared" si="166"/>
        <v>1486373.87</v>
      </c>
      <c r="D1523" s="29"/>
      <c r="E1523" s="30">
        <v>1486373.8654999998</v>
      </c>
      <c r="F1523" s="35"/>
      <c r="G1523" s="32"/>
      <c r="H1523" s="35"/>
      <c r="I1523" s="35"/>
      <c r="J1523" s="35"/>
      <c r="K1523" s="30"/>
      <c r="L1523" s="31"/>
      <c r="M1523" s="30"/>
      <c r="N1523" s="30"/>
      <c r="O1523" s="35"/>
      <c r="P1523" s="35"/>
      <c r="Q1523" s="30"/>
      <c r="R1523" s="30"/>
      <c r="S1523" s="77"/>
    </row>
    <row r="1524" spans="1:19" hidden="1" x14ac:dyDescent="0.25">
      <c r="A1524" s="8">
        <v>729</v>
      </c>
      <c r="B1524" s="33" t="s">
        <v>1045</v>
      </c>
      <c r="C1524" s="111">
        <f t="shared" si="166"/>
        <v>238329.9</v>
      </c>
      <c r="D1524" s="29"/>
      <c r="E1524" s="30">
        <v>238329.9</v>
      </c>
      <c r="F1524" s="35"/>
      <c r="G1524" s="34"/>
      <c r="H1524" s="35"/>
      <c r="I1524" s="35"/>
      <c r="J1524" s="35"/>
      <c r="K1524" s="30"/>
      <c r="L1524" s="31"/>
      <c r="M1524" s="30"/>
      <c r="N1524" s="30"/>
      <c r="O1524" s="30"/>
      <c r="P1524" s="30"/>
      <c r="Q1524" s="30"/>
      <c r="R1524" s="30"/>
      <c r="S1524" s="77"/>
    </row>
    <row r="1525" spans="1:19" hidden="1" x14ac:dyDescent="0.25">
      <c r="A1525" s="8">
        <v>730</v>
      </c>
      <c r="B1525" s="33" t="s">
        <v>1046</v>
      </c>
      <c r="C1525" s="111">
        <f t="shared" si="166"/>
        <v>603770.4</v>
      </c>
      <c r="D1525" s="29"/>
      <c r="E1525" s="30">
        <v>603770.4</v>
      </c>
      <c r="F1525" s="35"/>
      <c r="G1525" s="32"/>
      <c r="H1525" s="30"/>
      <c r="I1525" s="30"/>
      <c r="J1525" s="30"/>
      <c r="K1525" s="30"/>
      <c r="L1525" s="31"/>
      <c r="M1525" s="30"/>
      <c r="N1525" s="30"/>
      <c r="O1525" s="35"/>
      <c r="P1525" s="30"/>
      <c r="Q1525" s="35"/>
      <c r="R1525" s="30"/>
      <c r="S1525" s="77"/>
    </row>
    <row r="1526" spans="1:19" hidden="1" x14ac:dyDescent="0.25">
      <c r="A1526" s="8">
        <v>731</v>
      </c>
      <c r="B1526" s="33" t="s">
        <v>1047</v>
      </c>
      <c r="C1526" s="111">
        <f t="shared" si="166"/>
        <v>936506.59</v>
      </c>
      <c r="D1526" s="29"/>
      <c r="E1526" s="30">
        <v>936506.59</v>
      </c>
      <c r="F1526" s="34"/>
      <c r="G1526" s="30"/>
      <c r="H1526" s="30"/>
      <c r="I1526" s="30"/>
      <c r="J1526" s="30"/>
      <c r="K1526" s="30"/>
      <c r="L1526" s="31"/>
      <c r="M1526" s="30"/>
      <c r="N1526" s="30"/>
      <c r="O1526" s="35"/>
      <c r="P1526" s="30"/>
      <c r="Q1526" s="32"/>
      <c r="R1526" s="30"/>
      <c r="S1526" s="77"/>
    </row>
    <row r="1527" spans="1:19" hidden="1" x14ac:dyDescent="0.25">
      <c r="A1527" s="8">
        <v>732</v>
      </c>
      <c r="B1527" s="28" t="s">
        <v>791</v>
      </c>
      <c r="C1527" s="111">
        <f t="shared" si="166"/>
        <v>14495382.01</v>
      </c>
      <c r="D1527" s="29">
        <f t="shared" ref="D1527:D1532" si="167">ROUND((F1527+G1527+H1527+I1527+J1527+K1527+M1527+O1527+P1527+Q1527+R1527+S1527)*0.0214,2)</f>
        <v>303701.95</v>
      </c>
      <c r="E1527" s="30"/>
      <c r="F1527" s="30"/>
      <c r="G1527" s="30">
        <v>14191680.060000001</v>
      </c>
      <c r="H1527" s="30"/>
      <c r="I1527" s="30"/>
      <c r="J1527" s="30"/>
      <c r="K1527" s="30"/>
      <c r="L1527" s="31"/>
      <c r="M1527" s="30"/>
      <c r="N1527" s="30"/>
      <c r="O1527" s="34"/>
      <c r="P1527" s="30"/>
      <c r="Q1527" s="32"/>
      <c r="R1527" s="30"/>
      <c r="S1527" s="77"/>
    </row>
    <row r="1528" spans="1:19" hidden="1" x14ac:dyDescent="0.25">
      <c r="A1528" s="8">
        <v>733</v>
      </c>
      <c r="B1528" s="60" t="s">
        <v>792</v>
      </c>
      <c r="C1528" s="111">
        <f>ROUND(SUM(D1528+E1528+F1528+G1528+H1528+I1528+J1528+K1528+M1528+O1528+P1528+Q1528+R1528+S1528),2)</f>
        <v>5714323.5700000003</v>
      </c>
      <c r="D1528" s="29">
        <v>60495.95</v>
      </c>
      <c r="E1528" s="30"/>
      <c r="F1528" s="32"/>
      <c r="G1528" s="32">
        <v>2669845.29</v>
      </c>
      <c r="H1528" s="32">
        <v>1438193.2</v>
      </c>
      <c r="I1528" s="32">
        <v>456996.57</v>
      </c>
      <c r="J1528" s="32">
        <v>1088792.56</v>
      </c>
      <c r="K1528" s="30"/>
      <c r="L1528" s="31"/>
      <c r="M1528" s="30"/>
      <c r="N1528" s="30"/>
      <c r="O1528" s="30"/>
      <c r="P1528" s="30"/>
      <c r="Q1528" s="32"/>
      <c r="R1528" s="30"/>
      <c r="S1528" s="35"/>
    </row>
    <row r="1529" spans="1:19" hidden="1" x14ac:dyDescent="0.25">
      <c r="A1529" s="8">
        <v>734</v>
      </c>
      <c r="B1529" s="28" t="s">
        <v>571</v>
      </c>
      <c r="C1529" s="111">
        <f t="shared" si="166"/>
        <v>18658916.649999999</v>
      </c>
      <c r="D1529" s="29">
        <f t="shared" si="167"/>
        <v>390934.81</v>
      </c>
      <c r="E1529" s="30"/>
      <c r="F1529" s="35"/>
      <c r="G1529" s="35">
        <v>7199662.3200000003</v>
      </c>
      <c r="H1529" s="30">
        <v>5226055.2</v>
      </c>
      <c r="I1529" s="30">
        <v>2499216.12</v>
      </c>
      <c r="J1529" s="30"/>
      <c r="K1529" s="30"/>
      <c r="L1529" s="31"/>
      <c r="M1529" s="30"/>
      <c r="N1529" s="30"/>
      <c r="O1529" s="34"/>
      <c r="P1529" s="30">
        <v>3343048.2</v>
      </c>
      <c r="Q1529" s="34"/>
      <c r="R1529" s="30"/>
      <c r="S1529" s="77"/>
    </row>
    <row r="1530" spans="1:19" hidden="1" x14ac:dyDescent="0.25">
      <c r="A1530" s="8">
        <v>735</v>
      </c>
      <c r="B1530" s="33" t="s">
        <v>794</v>
      </c>
      <c r="C1530" s="111">
        <f t="shared" si="166"/>
        <v>20712933.199999999</v>
      </c>
      <c r="D1530" s="29">
        <f t="shared" si="167"/>
        <v>433969.82</v>
      </c>
      <c r="E1530" s="30"/>
      <c r="F1530" s="30"/>
      <c r="G1530" s="30">
        <v>7992217.7400000002</v>
      </c>
      <c r="H1530" s="30">
        <v>5801351.4000000004</v>
      </c>
      <c r="I1530" s="30">
        <v>2774335.59</v>
      </c>
      <c r="J1530" s="30"/>
      <c r="K1530" s="30"/>
      <c r="L1530" s="31"/>
      <c r="M1530" s="30"/>
      <c r="N1530" s="30"/>
      <c r="O1530" s="34"/>
      <c r="P1530" s="30">
        <v>3711058.65</v>
      </c>
      <c r="Q1530" s="34"/>
      <c r="R1530" s="30"/>
      <c r="S1530" s="77"/>
    </row>
    <row r="1531" spans="1:19" hidden="1" x14ac:dyDescent="0.25">
      <c r="A1531" s="8">
        <v>736</v>
      </c>
      <c r="B1531" s="33" t="s">
        <v>795</v>
      </c>
      <c r="C1531" s="111">
        <f t="shared" si="166"/>
        <v>12264154.52</v>
      </c>
      <c r="D1531" s="29">
        <f t="shared" si="167"/>
        <v>256954.09</v>
      </c>
      <c r="E1531" s="30"/>
      <c r="F1531" s="30"/>
      <c r="G1531" s="30">
        <v>4808910.25</v>
      </c>
      <c r="H1531" s="30">
        <v>3490667.94</v>
      </c>
      <c r="I1531" s="30">
        <v>1669315.24</v>
      </c>
      <c r="J1531" s="30">
        <v>2038307.004</v>
      </c>
      <c r="K1531" s="30"/>
      <c r="L1531" s="31"/>
      <c r="M1531" s="30"/>
      <c r="N1531" s="30"/>
      <c r="O1531" s="34"/>
      <c r="P1531" s="30"/>
      <c r="Q1531" s="34"/>
      <c r="R1531" s="30"/>
      <c r="S1531" s="77"/>
    </row>
    <row r="1532" spans="1:19" hidden="1" x14ac:dyDescent="0.25">
      <c r="A1532" s="8">
        <v>737</v>
      </c>
      <c r="B1532" s="33" t="s">
        <v>796</v>
      </c>
      <c r="C1532" s="111">
        <f t="shared" si="166"/>
        <v>4058122.4</v>
      </c>
      <c r="D1532" s="29">
        <f t="shared" si="167"/>
        <v>85024.3</v>
      </c>
      <c r="E1532" s="30"/>
      <c r="F1532" s="30"/>
      <c r="G1532" s="34">
        <v>1565852.48</v>
      </c>
      <c r="H1532" s="30">
        <v>1136613.24</v>
      </c>
      <c r="I1532" s="30">
        <v>543553.79</v>
      </c>
      <c r="J1532" s="30"/>
      <c r="K1532" s="35"/>
      <c r="L1532" s="31"/>
      <c r="M1532" s="30"/>
      <c r="N1532" s="30"/>
      <c r="O1532" s="34"/>
      <c r="P1532" s="30">
        <v>727078.59</v>
      </c>
      <c r="Q1532" s="30"/>
      <c r="R1532" s="30"/>
      <c r="S1532" s="77"/>
    </row>
    <row r="1533" spans="1:19" hidden="1" x14ac:dyDescent="0.25">
      <c r="A1533" s="197" t="s">
        <v>797</v>
      </c>
      <c r="B1533" s="198"/>
      <c r="C1533" s="66">
        <f t="shared" si="166"/>
        <v>175474468.50999999</v>
      </c>
      <c r="D1533" s="36">
        <f>ROUND(SUM(D1507:D1532),2)</f>
        <v>3425823.96</v>
      </c>
      <c r="E1533" s="36">
        <f t="shared" ref="E1533:O1533" si="168">ROUND(SUM(E1507:E1532),2)</f>
        <v>8611811.5500000007</v>
      </c>
      <c r="F1533" s="36">
        <f t="shared" si="168"/>
        <v>0</v>
      </c>
      <c r="G1533" s="36">
        <f t="shared" si="168"/>
        <v>67991267.700000003</v>
      </c>
      <c r="H1533" s="36">
        <f t="shared" si="168"/>
        <v>36627502.539999999</v>
      </c>
      <c r="I1533" s="36">
        <f t="shared" si="168"/>
        <v>17285308.890000001</v>
      </c>
      <c r="J1533" s="36">
        <f t="shared" si="168"/>
        <v>10133828.539999999</v>
      </c>
      <c r="K1533" s="36">
        <f t="shared" si="168"/>
        <v>1490655.93</v>
      </c>
      <c r="L1533" s="36">
        <f t="shared" si="168"/>
        <v>0</v>
      </c>
      <c r="M1533" s="36">
        <f t="shared" si="168"/>
        <v>0</v>
      </c>
      <c r="N1533" s="118" t="s">
        <v>19</v>
      </c>
      <c r="O1533" s="36">
        <f t="shared" si="168"/>
        <v>17427785.399999999</v>
      </c>
      <c r="P1533" s="36">
        <f t="shared" ref="P1533" si="169">ROUND(SUM(P1507:P1532),2)</f>
        <v>12480484</v>
      </c>
      <c r="Q1533" s="36">
        <f t="shared" ref="Q1533" si="170">ROUND(SUM(Q1507:Q1532),2)</f>
        <v>0</v>
      </c>
      <c r="R1533" s="36">
        <f t="shared" ref="R1533" si="171">ROUND(SUM(R1507:R1532),2)</f>
        <v>0</v>
      </c>
      <c r="S1533" s="36">
        <f t="shared" ref="S1533" si="172">ROUND(SUM(S1507:S1532),2)</f>
        <v>0</v>
      </c>
    </row>
    <row r="1534" spans="1:19" ht="31.5" customHeight="1" x14ac:dyDescent="0.25">
      <c r="A1534" s="127" t="s">
        <v>1048</v>
      </c>
      <c r="B1534" s="128"/>
      <c r="C1534" s="129"/>
      <c r="D1534" s="128"/>
      <c r="E1534" s="128"/>
      <c r="F1534" s="128"/>
      <c r="G1534" s="128"/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30"/>
    </row>
    <row r="1535" spans="1:19" ht="28.5" x14ac:dyDescent="0.25">
      <c r="A1535" s="78">
        <f>A2016</f>
        <v>440</v>
      </c>
      <c r="B1535" s="79" t="s">
        <v>1049</v>
      </c>
      <c r="C1535" s="66">
        <f>ROUND(SUM(D1535+R1535+E1535+F1535+G1535+H1535+I1535+J1535+K1535+M1535+O1535+P1535+Q1535+S1535),2)</f>
        <v>6981290532.4300003</v>
      </c>
      <c r="D1535" s="80">
        <f t="shared" ref="D1535:M1535" si="173">D1541+D1545+D1555+D1577+D1591+D1600+D1651+D1672+D1731+D1738+D1768+D1772+D1783+D1796+D1804+D1931+D1940+D1986+D1996+D2002+D2017</f>
        <v>145621257.95999998</v>
      </c>
      <c r="E1535" s="80">
        <f t="shared" si="173"/>
        <v>33316796.329999998</v>
      </c>
      <c r="F1535" s="80">
        <f t="shared" si="173"/>
        <v>299349290.88999999</v>
      </c>
      <c r="G1535" s="80">
        <f t="shared" si="173"/>
        <v>1353849627.2600002</v>
      </c>
      <c r="H1535" s="80">
        <f t="shared" si="173"/>
        <v>623294971.85000002</v>
      </c>
      <c r="I1535" s="80">
        <f t="shared" si="173"/>
        <v>302229467.56</v>
      </c>
      <c r="J1535" s="80">
        <f t="shared" si="173"/>
        <v>439822121.78000009</v>
      </c>
      <c r="K1535" s="80">
        <f t="shared" si="173"/>
        <v>12654501.25</v>
      </c>
      <c r="L1535" s="80">
        <f t="shared" si="173"/>
        <v>20</v>
      </c>
      <c r="M1535" s="80">
        <f t="shared" si="173"/>
        <v>50114207.719999999</v>
      </c>
      <c r="N1535" s="80" t="s">
        <v>19</v>
      </c>
      <c r="O1535" s="80">
        <f>O1541+O1545+O1555+O1577+O1591+O1600+O1651+O1672+O1731+O1738+O1768+O1772+O1783+O1796+O1804+O1931+O1940+O1986+O1996+O2002+O2017</f>
        <v>1451579749.5699999</v>
      </c>
      <c r="P1535" s="80">
        <f>P1541+P1545+P1555+P1577+P1591+P1600+P1651+P1672+P1731+P1738+P1768+P1772+P1783+P1796+P1804+P1931+P1940+P1986+P1996+P2002+P2017</f>
        <v>216160320.86000001</v>
      </c>
      <c r="Q1535" s="80">
        <f>Q1541+Q1545+Q1555+Q1577+Q1591+Q1600+Q1651+Q1672+Q1731+Q1738+Q1768+Q1772+Q1783+Q1796+Q1804+Q1931+Q1940+Q1986+Q1996+Q2002+Q2017</f>
        <v>992423664.59000003</v>
      </c>
      <c r="R1535" s="80">
        <f>R1541+R1545+R1555+R1577+R1591+R1600+R1651+R1672+R1731+R1738+R1768+R1772+R1783+R1796+R1804+R1931+R1940+R1986+R1996+R2002+R2017</f>
        <v>1059884062.86</v>
      </c>
      <c r="S1535" s="80">
        <f>S1541+S1545+S1555+S1577+S1591+S1600+S1651+S1672+S1731+S1738+S1768+S1772+S1783+S1796+S1804+S1931+S1940+S1986+S1996+S2002+S2017</f>
        <v>990491.95000000007</v>
      </c>
    </row>
    <row r="1536" spans="1:19" ht="15.75" hidden="1" x14ac:dyDescent="0.25">
      <c r="A1536" s="199" t="s">
        <v>1199</v>
      </c>
      <c r="B1536" s="199"/>
      <c r="C1536" s="200"/>
      <c r="D1536" s="117"/>
      <c r="E1536" s="30"/>
      <c r="F1536" s="37"/>
      <c r="G1536" s="37"/>
      <c r="H1536" s="37"/>
      <c r="I1536" s="37"/>
      <c r="J1536" s="37"/>
      <c r="K1536" s="37"/>
      <c r="L1536" s="9"/>
      <c r="M1536" s="37"/>
      <c r="N1536" s="38"/>
      <c r="O1536" s="37"/>
      <c r="P1536" s="37"/>
      <c r="Q1536" s="37"/>
      <c r="R1536" s="37"/>
      <c r="S1536" s="37"/>
    </row>
    <row r="1537" spans="1:19" hidden="1" x14ac:dyDescent="0.25">
      <c r="A1537" s="73">
        <v>1</v>
      </c>
      <c r="B1537" s="63" t="s">
        <v>23</v>
      </c>
      <c r="C1537" s="111">
        <f>ROUND(SUM(D1537+E1537+F1537+G1537+H1537+I1537+J1537+K1537+M1537+O1537+P1537+Q1537+R1537+S1537),2)</f>
        <v>1950017.13</v>
      </c>
      <c r="D1537" s="29">
        <f>ROUND((F1537+G1537+H1537+I1537+J1537+K1537+M1537+O1537+P1537+Q1537+R1537+S1537)*0.0214,2)</f>
        <v>40856.050000000003</v>
      </c>
      <c r="E1537" s="30"/>
      <c r="F1537" s="34"/>
      <c r="G1537" s="34"/>
      <c r="H1537" s="34">
        <v>931227.12</v>
      </c>
      <c r="I1537" s="34">
        <v>445333.57</v>
      </c>
      <c r="J1537" s="34">
        <v>532600.39</v>
      </c>
      <c r="K1537" s="30"/>
      <c r="L1537" s="31"/>
      <c r="M1537" s="30"/>
      <c r="N1537" s="30"/>
      <c r="O1537" s="35"/>
      <c r="P1537" s="30"/>
      <c r="Q1537" s="35"/>
      <c r="R1537" s="30"/>
      <c r="S1537" s="30"/>
    </row>
    <row r="1538" spans="1:19" hidden="1" x14ac:dyDescent="0.25">
      <c r="A1538" s="73">
        <v>2</v>
      </c>
      <c r="B1538" s="28" t="s">
        <v>30</v>
      </c>
      <c r="C1538" s="111">
        <f>ROUND(SUM(D1538+E1538+F1538+G1538+H1538+I1538+J1538+K1538+M1538+O1538+P1538+Q1538+R1538+S1538),2)</f>
        <v>15476571.16</v>
      </c>
      <c r="D1538" s="29">
        <f>ROUND((F1538+G1538+H1538+I1538+J1538+K1538+M1538+O1538+P1538+Q1538+R1538+S1538)*0.0214,2)</f>
        <v>324259.46999999997</v>
      </c>
      <c r="E1538" s="30"/>
      <c r="F1538" s="30"/>
      <c r="G1538" s="30"/>
      <c r="H1538" s="30"/>
      <c r="I1538" s="30"/>
      <c r="J1538" s="30"/>
      <c r="K1538" s="30"/>
      <c r="L1538" s="31"/>
      <c r="M1538" s="30"/>
      <c r="N1538" s="30"/>
      <c r="O1538" s="34"/>
      <c r="P1538" s="30"/>
      <c r="Q1538" s="32"/>
      <c r="R1538" s="30">
        <v>15152311.689999999</v>
      </c>
      <c r="S1538" s="30"/>
    </row>
    <row r="1539" spans="1:19" hidden="1" x14ac:dyDescent="0.25">
      <c r="A1539" s="73">
        <v>3</v>
      </c>
      <c r="B1539" s="28" t="s">
        <v>31</v>
      </c>
      <c r="C1539" s="111">
        <f>ROUND(SUM(D1539+E1539+F1539+G1539+H1539+I1539+J1539+K1539+M1539+O1539+P1539+Q1539+R1539+S1539),2)</f>
        <v>22658213.890000001</v>
      </c>
      <c r="D1539" s="29">
        <f>ROUND((F1539+G1539+H1539+I1539+J1539+K1539+M1539+O1539+P1539+Q1539+R1539+S1539)*0.0214,2)</f>
        <v>474726.63</v>
      </c>
      <c r="E1539" s="30"/>
      <c r="F1539" s="30"/>
      <c r="G1539" s="30"/>
      <c r="H1539" s="30"/>
      <c r="I1539" s="30"/>
      <c r="J1539" s="30"/>
      <c r="K1539" s="35"/>
      <c r="L1539" s="31"/>
      <c r="M1539" s="30"/>
      <c r="N1539" s="30"/>
      <c r="O1539" s="30"/>
      <c r="P1539" s="30"/>
      <c r="Q1539" s="34"/>
      <c r="R1539" s="30">
        <v>22183487.260000002</v>
      </c>
      <c r="S1539" s="30"/>
    </row>
    <row r="1540" spans="1:19" hidden="1" x14ac:dyDescent="0.25">
      <c r="A1540" s="73">
        <v>4</v>
      </c>
      <c r="B1540" s="28" t="s">
        <v>1134</v>
      </c>
      <c r="C1540" s="111">
        <f>ROUND(SUM(D1540+E1540+F1540+G1540+H1540+I1540+J1540+K1540+M1540+O1540+P1540+Q1540+R1540+S1540),2)</f>
        <v>11520898.77</v>
      </c>
      <c r="D1540" s="29">
        <f>ROUND((F1540+G1540+H1540+I1540+J1540+K1540+M1540+O1540+P1540+Q1540+R1540+S1540)*0.0214,2)</f>
        <v>230116.89</v>
      </c>
      <c r="E1540" s="30">
        <v>537656.28</v>
      </c>
      <c r="F1540" s="30"/>
      <c r="G1540" s="30"/>
      <c r="H1540" s="30"/>
      <c r="I1540" s="30"/>
      <c r="J1540" s="30"/>
      <c r="K1540" s="35"/>
      <c r="L1540" s="31"/>
      <c r="M1540" s="30"/>
      <c r="N1540" s="30"/>
      <c r="O1540" s="30"/>
      <c r="P1540" s="30"/>
      <c r="Q1540" s="34"/>
      <c r="R1540" s="30">
        <v>10753125.6</v>
      </c>
      <c r="S1540" s="30"/>
    </row>
    <row r="1541" spans="1:19" hidden="1" x14ac:dyDescent="0.25">
      <c r="A1541" s="165" t="s">
        <v>1215</v>
      </c>
      <c r="B1541" s="165"/>
      <c r="C1541" s="66">
        <f>ROUND(SUM(D1541+E1541+F1541+G1541+H1541+I1541+J1541+K1541+M1541+O1541+P1541+Q1541+R1541+S1541),2)</f>
        <v>51605700.950000003</v>
      </c>
      <c r="D1541" s="36">
        <f>ROUND(SUM(D1537:D1540),2)</f>
        <v>1069959.04</v>
      </c>
      <c r="E1541" s="36">
        <f t="shared" ref="E1541:S1541" si="174">ROUND(SUM(E1537:E1540),2)</f>
        <v>537656.28</v>
      </c>
      <c r="F1541" s="36">
        <f t="shared" si="174"/>
        <v>0</v>
      </c>
      <c r="G1541" s="36">
        <f t="shared" si="174"/>
        <v>0</v>
      </c>
      <c r="H1541" s="36">
        <f t="shared" si="174"/>
        <v>931227.12</v>
      </c>
      <c r="I1541" s="36">
        <f t="shared" si="174"/>
        <v>445333.57</v>
      </c>
      <c r="J1541" s="36">
        <f t="shared" si="174"/>
        <v>532600.39</v>
      </c>
      <c r="K1541" s="36">
        <f t="shared" si="174"/>
        <v>0</v>
      </c>
      <c r="L1541" s="36">
        <f t="shared" si="174"/>
        <v>0</v>
      </c>
      <c r="M1541" s="36">
        <f t="shared" si="174"/>
        <v>0</v>
      </c>
      <c r="N1541" s="36">
        <f t="shared" si="174"/>
        <v>0</v>
      </c>
      <c r="O1541" s="36">
        <f t="shared" si="174"/>
        <v>0</v>
      </c>
      <c r="P1541" s="36">
        <f t="shared" si="174"/>
        <v>0</v>
      </c>
      <c r="Q1541" s="36">
        <f t="shared" si="174"/>
        <v>0</v>
      </c>
      <c r="R1541" s="36">
        <f t="shared" si="174"/>
        <v>48088924.549999997</v>
      </c>
      <c r="S1541" s="36">
        <f t="shared" si="174"/>
        <v>0</v>
      </c>
    </row>
    <row r="1542" spans="1:19" ht="15.75" hidden="1" x14ac:dyDescent="0.25">
      <c r="A1542" s="127" t="s">
        <v>1203</v>
      </c>
      <c r="B1542" s="128"/>
      <c r="C1542" s="131"/>
      <c r="D1542" s="16"/>
      <c r="E1542" s="30"/>
      <c r="F1542" s="37"/>
      <c r="G1542" s="37"/>
      <c r="H1542" s="37"/>
      <c r="I1542" s="37"/>
      <c r="J1542" s="37"/>
      <c r="K1542" s="37"/>
      <c r="L1542" s="9"/>
      <c r="M1542" s="37"/>
      <c r="N1542" s="38"/>
      <c r="O1542" s="37"/>
      <c r="P1542" s="37"/>
      <c r="Q1542" s="37"/>
      <c r="R1542" s="37"/>
      <c r="S1542" s="37"/>
    </row>
    <row r="1543" spans="1:19" hidden="1" x14ac:dyDescent="0.25">
      <c r="A1543" s="67">
        <v>5</v>
      </c>
      <c r="B1543" s="63" t="s">
        <v>1169</v>
      </c>
      <c r="C1543" s="111">
        <f>ROUND(SUM(D1543+E1543+F1543+G1543+H1543+I1543+J1543+K1543+M1543+O1543+P1543+Q1543+R1543+S1543),2)</f>
        <v>9406462.7699999996</v>
      </c>
      <c r="D1543" s="29">
        <f>ROUND((F1543+G1543+H1543+I1543+J1543+K1543+M1543+O1543+P1543+Q1543+R1543+S1543)*0.0214,2)</f>
        <v>197080.77</v>
      </c>
      <c r="E1543" s="30"/>
      <c r="F1543" s="34"/>
      <c r="G1543" s="34"/>
      <c r="H1543" s="34"/>
      <c r="I1543" s="34"/>
      <c r="J1543" s="34"/>
      <c r="K1543" s="30"/>
      <c r="L1543" s="31"/>
      <c r="M1543" s="30"/>
      <c r="N1543" s="30" t="s">
        <v>116</v>
      </c>
      <c r="O1543" s="35">
        <v>9209382</v>
      </c>
      <c r="P1543" s="30"/>
      <c r="Q1543" s="30"/>
      <c r="R1543" s="30"/>
      <c r="S1543" s="30"/>
    </row>
    <row r="1544" spans="1:19" ht="24.75" hidden="1" customHeight="1" x14ac:dyDescent="0.25">
      <c r="A1544" s="67">
        <v>6</v>
      </c>
      <c r="B1544" s="28" t="s">
        <v>1170</v>
      </c>
      <c r="C1544" s="111">
        <f>ROUND(SUM(D1544+E1544+F1544+G1544+H1544+I1544+J1544+K1544+M1544+O1544+P1544+Q1544+R1544+S1544),2)</f>
        <v>5596845.3499999996</v>
      </c>
      <c r="D1544" s="29">
        <f>ROUND((F1544+G1544+H1544+I1544+J1544+K1544+M1544+O1544+P1544+Q1544+R1544+S1544)*0.0214,2)</f>
        <v>117263.06</v>
      </c>
      <c r="E1544" s="30"/>
      <c r="F1544" s="30"/>
      <c r="G1544" s="30"/>
      <c r="H1544" s="30"/>
      <c r="I1544" s="30"/>
      <c r="J1544" s="30"/>
      <c r="K1544" s="30"/>
      <c r="L1544" s="31"/>
      <c r="M1544" s="30"/>
      <c r="N1544" s="30" t="s">
        <v>116</v>
      </c>
      <c r="O1544" s="35">
        <v>5479582.29</v>
      </c>
      <c r="P1544" s="30"/>
      <c r="Q1544" s="32"/>
      <c r="R1544" s="30"/>
      <c r="S1544" s="30"/>
    </row>
    <row r="1545" spans="1:19" hidden="1" x14ac:dyDescent="0.25">
      <c r="A1545" s="162" t="s">
        <v>1216</v>
      </c>
      <c r="B1545" s="163"/>
      <c r="C1545" s="66">
        <f>ROUND(SUM(D1545+E1545+F1545+G1545+H1545+I1545+J1545+K1545+M1545+O1545+P1545+Q1545+R1545+S1545),2)</f>
        <v>15003308.119999999</v>
      </c>
      <c r="D1545" s="36">
        <f>ROUND(SUM(D1543:D1544),2)</f>
        <v>314343.83</v>
      </c>
      <c r="E1545" s="36">
        <f t="shared" ref="E1545:N1545" si="175">ROUND(SUM(E1543:E1544),2)</f>
        <v>0</v>
      </c>
      <c r="F1545" s="36">
        <f t="shared" si="175"/>
        <v>0</v>
      </c>
      <c r="G1545" s="36">
        <f t="shared" si="175"/>
        <v>0</v>
      </c>
      <c r="H1545" s="36">
        <f t="shared" si="175"/>
        <v>0</v>
      </c>
      <c r="I1545" s="36">
        <f t="shared" si="175"/>
        <v>0</v>
      </c>
      <c r="J1545" s="36">
        <f t="shared" si="175"/>
        <v>0</v>
      </c>
      <c r="K1545" s="36">
        <f t="shared" si="175"/>
        <v>0</v>
      </c>
      <c r="L1545" s="36">
        <f t="shared" si="175"/>
        <v>0</v>
      </c>
      <c r="M1545" s="36">
        <f t="shared" si="175"/>
        <v>0</v>
      </c>
      <c r="N1545" s="36">
        <f t="shared" si="175"/>
        <v>0</v>
      </c>
      <c r="O1545" s="36">
        <f>ROUND(SUM(O1543:O1544),2)</f>
        <v>14688964.289999999</v>
      </c>
      <c r="P1545" s="36">
        <f t="shared" ref="P1545:S1545" si="176">ROUND(SUM(P1543:P1544),2)</f>
        <v>0</v>
      </c>
      <c r="Q1545" s="36">
        <f t="shared" si="176"/>
        <v>0</v>
      </c>
      <c r="R1545" s="36">
        <f t="shared" si="176"/>
        <v>0</v>
      </c>
      <c r="S1545" s="36">
        <f t="shared" si="176"/>
        <v>0</v>
      </c>
    </row>
    <row r="1546" spans="1:19" ht="15.75" hidden="1" x14ac:dyDescent="0.25">
      <c r="A1546" s="188" t="s">
        <v>1200</v>
      </c>
      <c r="B1546" s="189"/>
      <c r="C1546" s="190"/>
      <c r="D1546" s="117"/>
      <c r="E1546" s="30"/>
      <c r="F1546" s="30"/>
      <c r="G1546" s="30"/>
      <c r="H1546" s="30"/>
      <c r="I1546" s="30"/>
      <c r="J1546" s="30"/>
      <c r="K1546" s="30"/>
      <c r="L1546" s="9"/>
      <c r="M1546" s="30"/>
      <c r="N1546" s="44"/>
      <c r="O1546" s="30"/>
      <c r="P1546" s="30"/>
      <c r="Q1546" s="30"/>
      <c r="R1546" s="30"/>
      <c r="S1546" s="35"/>
    </row>
    <row r="1547" spans="1:19" ht="25.5" hidden="1" x14ac:dyDescent="0.25">
      <c r="A1547" s="56">
        <v>7</v>
      </c>
      <c r="B1547" s="28" t="s">
        <v>34</v>
      </c>
      <c r="C1547" s="111">
        <f t="shared" ref="C1547:C1555" si="177">ROUND(SUM(D1547+E1547+F1547+G1547+H1547+I1547+J1547+K1547+M1547+O1547+P1547+Q1547+R1547+S1547),2)</f>
        <v>4232594.03</v>
      </c>
      <c r="D1547" s="29">
        <f t="shared" ref="D1547:D1554" si="178">ROUND((F1547+G1547+H1547+I1547+J1547+K1547+M1547+O1547+P1547+Q1547+R1547+S1547)*0.0214,2)</f>
        <v>88679.77</v>
      </c>
      <c r="E1547" s="30"/>
      <c r="F1547" s="34"/>
      <c r="G1547" s="34">
        <v>1581950.49</v>
      </c>
      <c r="H1547" s="34"/>
      <c r="I1547" s="34">
        <v>549141.89</v>
      </c>
      <c r="J1547" s="34"/>
      <c r="K1547" s="30"/>
      <c r="L1547" s="31"/>
      <c r="M1547" s="30"/>
      <c r="N1547" s="30" t="s">
        <v>116</v>
      </c>
      <c r="O1547" s="30">
        <v>2012821.8800000001</v>
      </c>
      <c r="P1547" s="30"/>
      <c r="Q1547" s="35"/>
      <c r="R1547" s="30"/>
      <c r="S1547" s="30"/>
    </row>
    <row r="1548" spans="1:19" ht="25.5" hidden="1" x14ac:dyDescent="0.25">
      <c r="A1548" s="56">
        <v>8</v>
      </c>
      <c r="B1548" s="28" t="s">
        <v>35</v>
      </c>
      <c r="C1548" s="111">
        <f t="shared" si="177"/>
        <v>1740164.24</v>
      </c>
      <c r="D1548" s="29">
        <f t="shared" si="178"/>
        <v>36459.29</v>
      </c>
      <c r="E1548" s="30"/>
      <c r="F1548" s="34"/>
      <c r="G1548" s="34"/>
      <c r="H1548" s="34"/>
      <c r="I1548" s="34"/>
      <c r="J1548" s="34"/>
      <c r="K1548" s="30"/>
      <c r="L1548" s="31"/>
      <c r="M1548" s="30"/>
      <c r="N1548" s="30"/>
      <c r="O1548" s="30"/>
      <c r="P1548" s="30">
        <v>1703704.95</v>
      </c>
      <c r="Q1548" s="35"/>
      <c r="R1548" s="30"/>
      <c r="S1548" s="30"/>
    </row>
    <row r="1549" spans="1:19" ht="25.5" hidden="1" x14ac:dyDescent="0.25">
      <c r="A1549" s="56">
        <v>9</v>
      </c>
      <c r="B1549" s="28" t="s">
        <v>36</v>
      </c>
      <c r="C1549" s="111">
        <f t="shared" si="177"/>
        <v>7988006.5599999996</v>
      </c>
      <c r="D1549" s="29">
        <f t="shared" si="178"/>
        <v>167361.79999999999</v>
      </c>
      <c r="E1549" s="30"/>
      <c r="F1549" s="34"/>
      <c r="G1549" s="34">
        <v>3772613.18</v>
      </c>
      <c r="H1549" s="34"/>
      <c r="I1549" s="34">
        <v>1309585.82</v>
      </c>
      <c r="J1549" s="34">
        <v>2738445.76</v>
      </c>
      <c r="K1549" s="30"/>
      <c r="L1549" s="31"/>
      <c r="M1549" s="30"/>
      <c r="N1549" s="30"/>
      <c r="O1549" s="30"/>
      <c r="P1549" s="30"/>
      <c r="Q1549" s="35"/>
      <c r="R1549" s="30"/>
      <c r="S1549" s="30"/>
    </row>
    <row r="1550" spans="1:19" ht="25.5" hidden="1" x14ac:dyDescent="0.25">
      <c r="A1550" s="56">
        <v>10</v>
      </c>
      <c r="B1550" s="28" t="s">
        <v>37</v>
      </c>
      <c r="C1550" s="111">
        <f t="shared" si="177"/>
        <v>7199514.2199999997</v>
      </c>
      <c r="D1550" s="29">
        <f t="shared" si="178"/>
        <v>150841.59</v>
      </c>
      <c r="E1550" s="30"/>
      <c r="F1550" s="34"/>
      <c r="G1550" s="34"/>
      <c r="H1550" s="34"/>
      <c r="I1550" s="34"/>
      <c r="J1550" s="34"/>
      <c r="K1550" s="30"/>
      <c r="L1550" s="31"/>
      <c r="M1550" s="30"/>
      <c r="N1550" s="30" t="s">
        <v>116</v>
      </c>
      <c r="O1550" s="30">
        <v>4840046.22</v>
      </c>
      <c r="P1550" s="30">
        <v>1766312.59</v>
      </c>
      <c r="Q1550" s="35"/>
      <c r="R1550" s="30"/>
      <c r="S1550" s="30">
        <v>442313.82</v>
      </c>
    </row>
    <row r="1551" spans="1:19" ht="25.5" hidden="1" x14ac:dyDescent="0.25">
      <c r="A1551" s="56">
        <v>11</v>
      </c>
      <c r="B1551" s="28" t="s">
        <v>38</v>
      </c>
      <c r="C1551" s="111">
        <f t="shared" si="177"/>
        <v>9686585.6500000004</v>
      </c>
      <c r="D1551" s="29">
        <f t="shared" si="178"/>
        <v>202949.81</v>
      </c>
      <c r="E1551" s="30"/>
      <c r="F1551" s="34"/>
      <c r="G1551" s="34">
        <v>5381451.2999999998</v>
      </c>
      <c r="H1551" s="34"/>
      <c r="I1551" s="34">
        <v>1868061.2</v>
      </c>
      <c r="J1551" s="34">
        <v>2234123.3418000001</v>
      </c>
      <c r="K1551" s="30"/>
      <c r="L1551" s="31"/>
      <c r="M1551" s="30"/>
      <c r="N1551" s="30"/>
      <c r="O1551" s="30"/>
      <c r="P1551" s="30"/>
      <c r="Q1551" s="35"/>
      <c r="R1551" s="30"/>
      <c r="S1551" s="30"/>
    </row>
    <row r="1552" spans="1:19" hidden="1" x14ac:dyDescent="0.25">
      <c r="A1552" s="56">
        <v>12</v>
      </c>
      <c r="B1552" s="28" t="s">
        <v>39</v>
      </c>
      <c r="C1552" s="111">
        <f t="shared" si="177"/>
        <v>4412796.46</v>
      </c>
      <c r="D1552" s="29">
        <f t="shared" si="178"/>
        <v>92455.3</v>
      </c>
      <c r="E1552" s="30"/>
      <c r="F1552" s="34"/>
      <c r="G1552" s="34">
        <v>1540890.69</v>
      </c>
      <c r="H1552" s="34"/>
      <c r="I1552" s="34"/>
      <c r="J1552" s="34">
        <v>639704.73</v>
      </c>
      <c r="K1552" s="30"/>
      <c r="L1552" s="31"/>
      <c r="M1552" s="30"/>
      <c r="N1552" s="30" t="s">
        <v>116</v>
      </c>
      <c r="O1552" s="30">
        <v>1960578.74</v>
      </c>
      <c r="P1552" s="30"/>
      <c r="Q1552" s="35"/>
      <c r="R1552" s="30"/>
      <c r="S1552" s="30">
        <v>179167</v>
      </c>
    </row>
    <row r="1553" spans="1:19" hidden="1" x14ac:dyDescent="0.25">
      <c r="A1553" s="56">
        <v>13</v>
      </c>
      <c r="B1553" s="28" t="s">
        <v>40</v>
      </c>
      <c r="C1553" s="111">
        <f t="shared" si="177"/>
        <v>2056838.53</v>
      </c>
      <c r="D1553" s="29">
        <f t="shared" si="178"/>
        <v>43094.13</v>
      </c>
      <c r="E1553" s="30"/>
      <c r="F1553" s="34">
        <v>482063.15</v>
      </c>
      <c r="G1553" s="34">
        <v>1531681.25</v>
      </c>
      <c r="H1553" s="34"/>
      <c r="I1553" s="34">
        <v>0</v>
      </c>
      <c r="J1553" s="34">
        <v>0</v>
      </c>
      <c r="K1553" s="30"/>
      <c r="L1553" s="31"/>
      <c r="M1553" s="30"/>
      <c r="N1553" s="30"/>
      <c r="O1553" s="30"/>
      <c r="P1553" s="30"/>
      <c r="Q1553" s="35"/>
      <c r="R1553" s="30"/>
      <c r="S1553" s="30"/>
    </row>
    <row r="1554" spans="1:19" hidden="1" x14ac:dyDescent="0.25">
      <c r="A1554" s="56">
        <v>14</v>
      </c>
      <c r="B1554" s="28" t="s">
        <v>41</v>
      </c>
      <c r="C1554" s="111">
        <f t="shared" si="177"/>
        <v>4207431.33</v>
      </c>
      <c r="D1554" s="29">
        <f t="shared" si="178"/>
        <v>88152.57</v>
      </c>
      <c r="E1554" s="30"/>
      <c r="F1554" s="34">
        <v>479568.75</v>
      </c>
      <c r="G1554" s="34">
        <v>1523755.69</v>
      </c>
      <c r="H1554" s="34"/>
      <c r="I1554" s="34"/>
      <c r="J1554" s="34"/>
      <c r="K1554" s="30"/>
      <c r="L1554" s="31"/>
      <c r="M1554" s="30"/>
      <c r="N1554" s="30" t="s">
        <v>116</v>
      </c>
      <c r="O1554" s="30">
        <v>1938776.73</v>
      </c>
      <c r="P1554" s="30"/>
      <c r="Q1554" s="35"/>
      <c r="R1554" s="30"/>
      <c r="S1554" s="30">
        <v>177177.59</v>
      </c>
    </row>
    <row r="1555" spans="1:19" hidden="1" x14ac:dyDescent="0.25">
      <c r="A1555" s="176" t="s">
        <v>1209</v>
      </c>
      <c r="B1555" s="177"/>
      <c r="C1555" s="66">
        <f t="shared" si="177"/>
        <v>41523931.020000003</v>
      </c>
      <c r="D1555" s="36">
        <f t="shared" ref="D1555:M1555" si="179">ROUND(SUM(D1547:D1554),2)</f>
        <v>869994.26</v>
      </c>
      <c r="E1555" s="36">
        <f t="shared" si="179"/>
        <v>0</v>
      </c>
      <c r="F1555" s="36">
        <f t="shared" si="179"/>
        <v>961631.9</v>
      </c>
      <c r="G1555" s="36">
        <f t="shared" si="179"/>
        <v>15332342.6</v>
      </c>
      <c r="H1555" s="36">
        <f t="shared" si="179"/>
        <v>0</v>
      </c>
      <c r="I1555" s="36">
        <f t="shared" si="179"/>
        <v>3726788.91</v>
      </c>
      <c r="J1555" s="36">
        <f t="shared" si="179"/>
        <v>5612273.8300000001</v>
      </c>
      <c r="K1555" s="36">
        <f t="shared" si="179"/>
        <v>0</v>
      </c>
      <c r="L1555" s="36">
        <f t="shared" si="179"/>
        <v>0</v>
      </c>
      <c r="M1555" s="36">
        <f t="shared" si="179"/>
        <v>0</v>
      </c>
      <c r="N1555" s="118" t="s">
        <v>19</v>
      </c>
      <c r="O1555" s="36">
        <f>ROUND(SUM(O1547:O1554),2)</f>
        <v>10752223.57</v>
      </c>
      <c r="P1555" s="36">
        <f>ROUND(SUM(P1547:P1554),2)</f>
        <v>3470017.54</v>
      </c>
      <c r="Q1555" s="36">
        <f>ROUND(SUM(Q1547:Q1554),2)</f>
        <v>0</v>
      </c>
      <c r="R1555" s="36">
        <f>ROUND(SUM(R1547:R1554),2)</f>
        <v>0</v>
      </c>
      <c r="S1555" s="36">
        <f>ROUND(SUM(S1547:S1554),2)</f>
        <v>798658.41</v>
      </c>
    </row>
    <row r="1556" spans="1:19" ht="15.75" hidden="1" x14ac:dyDescent="0.25">
      <c r="A1556" s="188" t="s">
        <v>42</v>
      </c>
      <c r="B1556" s="189"/>
      <c r="C1556" s="190"/>
      <c r="D1556" s="117"/>
      <c r="E1556" s="30"/>
      <c r="F1556" s="30"/>
      <c r="G1556" s="30"/>
      <c r="H1556" s="30"/>
      <c r="I1556" s="30"/>
      <c r="J1556" s="30"/>
      <c r="K1556" s="30"/>
      <c r="L1556" s="9"/>
      <c r="M1556" s="30"/>
      <c r="N1556" s="35"/>
      <c r="O1556" s="30"/>
      <c r="P1556" s="30"/>
      <c r="Q1556" s="30"/>
      <c r="R1556" s="30"/>
      <c r="S1556" s="35"/>
    </row>
    <row r="1557" spans="1:19" hidden="1" x14ac:dyDescent="0.25">
      <c r="A1557" s="8">
        <v>15</v>
      </c>
      <c r="B1557" s="28" t="s">
        <v>800</v>
      </c>
      <c r="C1557" s="111">
        <f t="shared" ref="C1557:C1577" si="180">ROUND(SUM(D1557+E1557+F1557+G1557+H1557+I1557+J1557+K1557+M1557+O1557+P1557+Q1557+R1557+S1557),2)</f>
        <v>4229501.1900000004</v>
      </c>
      <c r="D1557" s="29">
        <f t="shared" ref="D1557:D1576" si="181">ROUND((F1557+G1557+H1557+I1557+J1557+K1557+M1557+O1557+P1557+Q1557+R1557+S1557)*0.0214,2)</f>
        <v>88614.97</v>
      </c>
      <c r="E1557" s="30"/>
      <c r="F1557" s="30"/>
      <c r="G1557" s="30"/>
      <c r="H1557" s="30"/>
      <c r="I1557" s="30"/>
      <c r="J1557" s="30"/>
      <c r="K1557" s="30"/>
      <c r="L1557" s="31"/>
      <c r="M1557" s="30"/>
      <c r="N1557" s="30"/>
      <c r="O1557" s="35"/>
      <c r="P1557" s="30"/>
      <c r="Q1557" s="32">
        <v>4140886.22</v>
      </c>
      <c r="R1557" s="30"/>
      <c r="S1557" s="30"/>
    </row>
    <row r="1558" spans="1:19" hidden="1" x14ac:dyDescent="0.25">
      <c r="A1558" s="8">
        <v>16</v>
      </c>
      <c r="B1558" s="28" t="s">
        <v>801</v>
      </c>
      <c r="C1558" s="111">
        <f t="shared" si="180"/>
        <v>8869670.8200000003</v>
      </c>
      <c r="D1558" s="29">
        <f t="shared" si="181"/>
        <v>185834.11</v>
      </c>
      <c r="E1558" s="30"/>
      <c r="F1558" s="30"/>
      <c r="G1558" s="30"/>
      <c r="H1558" s="30"/>
      <c r="I1558" s="30"/>
      <c r="J1558" s="30"/>
      <c r="K1558" s="34"/>
      <c r="L1558" s="31"/>
      <c r="M1558" s="30"/>
      <c r="N1558" s="30"/>
      <c r="O1558" s="30"/>
      <c r="P1558" s="30"/>
      <c r="Q1558" s="35">
        <v>8683836.7100000009</v>
      </c>
      <c r="R1558" s="30"/>
      <c r="S1558" s="30"/>
    </row>
    <row r="1559" spans="1:19" hidden="1" x14ac:dyDescent="0.25">
      <c r="A1559" s="8">
        <v>17</v>
      </c>
      <c r="B1559" s="33" t="s">
        <v>802</v>
      </c>
      <c r="C1559" s="111">
        <f t="shared" si="180"/>
        <v>21614354.16</v>
      </c>
      <c r="D1559" s="29">
        <f t="shared" si="181"/>
        <v>452856.06</v>
      </c>
      <c r="E1559" s="30"/>
      <c r="F1559" s="34">
        <v>2419270.0500000003</v>
      </c>
      <c r="G1559" s="34"/>
      <c r="H1559" s="34"/>
      <c r="I1559" s="34"/>
      <c r="J1559" s="34"/>
      <c r="K1559" s="35"/>
      <c r="L1559" s="31"/>
      <c r="M1559" s="30"/>
      <c r="N1559" s="30"/>
      <c r="O1559" s="30"/>
      <c r="P1559" s="30"/>
      <c r="Q1559" s="30"/>
      <c r="R1559" s="30">
        <v>18742228.050000001</v>
      </c>
      <c r="S1559" s="30"/>
    </row>
    <row r="1560" spans="1:19" hidden="1" x14ac:dyDescent="0.25">
      <c r="A1560" s="8">
        <v>18</v>
      </c>
      <c r="B1560" s="33" t="s">
        <v>803</v>
      </c>
      <c r="C1560" s="111">
        <f t="shared" si="180"/>
        <v>21869823</v>
      </c>
      <c r="D1560" s="29">
        <f t="shared" si="181"/>
        <v>458208.55</v>
      </c>
      <c r="E1560" s="30"/>
      <c r="F1560" s="30">
        <v>1152546.23</v>
      </c>
      <c r="G1560" s="30">
        <v>4854840.42</v>
      </c>
      <c r="H1560" s="30">
        <v>3190743.33</v>
      </c>
      <c r="I1560" s="30">
        <v>1251448.04</v>
      </c>
      <c r="J1560" s="30">
        <v>1823892.41</v>
      </c>
      <c r="K1560" s="30"/>
      <c r="L1560" s="31"/>
      <c r="M1560" s="30"/>
      <c r="N1560" s="69"/>
      <c r="O1560" s="69"/>
      <c r="P1560" s="30"/>
      <c r="Q1560" s="32"/>
      <c r="R1560" s="30">
        <v>9138144.0199999996</v>
      </c>
      <c r="S1560" s="30"/>
    </row>
    <row r="1561" spans="1:19" hidden="1" x14ac:dyDescent="0.25">
      <c r="A1561" s="8">
        <v>19</v>
      </c>
      <c r="B1561" s="33" t="s">
        <v>804</v>
      </c>
      <c r="C1561" s="111">
        <f t="shared" si="180"/>
        <v>25536329.359999999</v>
      </c>
      <c r="D1561" s="29">
        <f t="shared" si="181"/>
        <v>535027.85</v>
      </c>
      <c r="E1561" s="30"/>
      <c r="F1561" s="30">
        <v>1045174.35</v>
      </c>
      <c r="G1561" s="30">
        <v>4402560.67</v>
      </c>
      <c r="H1561" s="35">
        <v>2893491.83</v>
      </c>
      <c r="I1561" s="35">
        <v>1134862.4100000001</v>
      </c>
      <c r="J1561" s="35">
        <v>1653977.53</v>
      </c>
      <c r="K1561" s="30"/>
      <c r="L1561" s="31"/>
      <c r="M1561" s="30"/>
      <c r="N1561" s="30" t="s">
        <v>56</v>
      </c>
      <c r="O1561" s="34">
        <v>4733090.7</v>
      </c>
      <c r="P1561" s="30"/>
      <c r="Q1561" s="32"/>
      <c r="R1561" s="30">
        <v>9138144.0199999996</v>
      </c>
      <c r="S1561" s="30"/>
    </row>
    <row r="1562" spans="1:19" hidden="1" x14ac:dyDescent="0.25">
      <c r="A1562" s="8">
        <v>20</v>
      </c>
      <c r="B1562" s="33" t="s">
        <v>805</v>
      </c>
      <c r="C1562" s="111">
        <f t="shared" si="180"/>
        <v>26488233.739999998</v>
      </c>
      <c r="D1562" s="29">
        <f t="shared" si="181"/>
        <v>554971.81000000006</v>
      </c>
      <c r="E1562" s="30"/>
      <c r="F1562" s="30">
        <v>2199768.9</v>
      </c>
      <c r="G1562" s="35"/>
      <c r="H1562" s="30"/>
      <c r="I1562" s="35"/>
      <c r="J1562" s="35"/>
      <c r="K1562" s="30"/>
      <c r="L1562" s="31"/>
      <c r="M1562" s="30"/>
      <c r="N1562" s="30" t="s">
        <v>56</v>
      </c>
      <c r="O1562" s="30">
        <v>9085678.0299999993</v>
      </c>
      <c r="P1562" s="30"/>
      <c r="Q1562" s="32"/>
      <c r="R1562" s="30">
        <v>14647815</v>
      </c>
      <c r="S1562" s="30"/>
    </row>
    <row r="1563" spans="1:19" hidden="1" x14ac:dyDescent="0.25">
      <c r="A1563" s="8">
        <v>21</v>
      </c>
      <c r="B1563" s="33" t="s">
        <v>806</v>
      </c>
      <c r="C1563" s="111">
        <f t="shared" si="180"/>
        <v>29366700.829999998</v>
      </c>
      <c r="D1563" s="29">
        <f t="shared" si="181"/>
        <v>615280.4</v>
      </c>
      <c r="E1563" s="30"/>
      <c r="F1563" s="32">
        <v>2191113.08</v>
      </c>
      <c r="G1563" s="32"/>
      <c r="H1563" s="32">
        <v>6065942.7599999998</v>
      </c>
      <c r="I1563" s="32">
        <v>2379135.9500000002</v>
      </c>
      <c r="J1563" s="32">
        <v>3467413.64</v>
      </c>
      <c r="K1563" s="30"/>
      <c r="L1563" s="31"/>
      <c r="M1563" s="30"/>
      <c r="N1563" s="30"/>
      <c r="O1563" s="30"/>
      <c r="P1563" s="30"/>
      <c r="Q1563" s="32"/>
      <c r="R1563" s="30">
        <v>14647815</v>
      </c>
      <c r="S1563" s="30"/>
    </row>
    <row r="1564" spans="1:19" hidden="1" x14ac:dyDescent="0.25">
      <c r="A1564" s="8">
        <v>22</v>
      </c>
      <c r="B1564" s="33" t="s">
        <v>807</v>
      </c>
      <c r="C1564" s="111">
        <f t="shared" si="180"/>
        <v>11809155.220000001</v>
      </c>
      <c r="D1564" s="29">
        <f t="shared" si="181"/>
        <v>247421.11</v>
      </c>
      <c r="E1564" s="30"/>
      <c r="F1564" s="34"/>
      <c r="G1564" s="30"/>
      <c r="H1564" s="35"/>
      <c r="I1564" s="35"/>
      <c r="J1564" s="30"/>
      <c r="K1564" s="30"/>
      <c r="L1564" s="31"/>
      <c r="M1564" s="30"/>
      <c r="N1564" s="30" t="s">
        <v>56</v>
      </c>
      <c r="O1564" s="34">
        <v>11561734.109999999</v>
      </c>
      <c r="P1564" s="30"/>
      <c r="Q1564" s="32"/>
      <c r="R1564" s="30"/>
      <c r="S1564" s="30"/>
    </row>
    <row r="1565" spans="1:19" hidden="1" x14ac:dyDescent="0.25">
      <c r="A1565" s="8">
        <v>23</v>
      </c>
      <c r="B1565" s="33" t="s">
        <v>808</v>
      </c>
      <c r="C1565" s="111">
        <f t="shared" si="180"/>
        <v>31053512.030000001</v>
      </c>
      <c r="D1565" s="29">
        <f t="shared" si="181"/>
        <v>650621.85</v>
      </c>
      <c r="E1565" s="30"/>
      <c r="F1565" s="30">
        <v>3907991.85</v>
      </c>
      <c r="G1565" s="30"/>
      <c r="H1565" s="30"/>
      <c r="I1565" s="30"/>
      <c r="J1565" s="30"/>
      <c r="K1565" s="30"/>
      <c r="L1565" s="31"/>
      <c r="M1565" s="30"/>
      <c r="N1565" s="30" t="s">
        <v>56</v>
      </c>
      <c r="O1565" s="32">
        <v>14093292.540000001</v>
      </c>
      <c r="P1565" s="30"/>
      <c r="Q1565" s="32">
        <v>12401605.789999999</v>
      </c>
      <c r="R1565" s="30"/>
      <c r="S1565" s="30"/>
    </row>
    <row r="1566" spans="1:19" hidden="1" x14ac:dyDescent="0.25">
      <c r="A1566" s="8">
        <v>24</v>
      </c>
      <c r="B1566" s="33" t="s">
        <v>809</v>
      </c>
      <c r="C1566" s="111">
        <f t="shared" si="180"/>
        <v>7146716.8200000003</v>
      </c>
      <c r="D1566" s="29">
        <f t="shared" si="181"/>
        <v>149735.4</v>
      </c>
      <c r="E1566" s="30"/>
      <c r="F1566" s="34"/>
      <c r="G1566" s="34"/>
      <c r="H1566" s="34"/>
      <c r="I1566" s="34"/>
      <c r="J1566" s="34"/>
      <c r="K1566" s="30"/>
      <c r="L1566" s="31"/>
      <c r="M1566" s="30"/>
      <c r="N1566" s="30"/>
      <c r="O1566" s="35"/>
      <c r="P1566" s="35"/>
      <c r="Q1566" s="35">
        <v>6996981.4199999999</v>
      </c>
      <c r="R1566" s="30"/>
      <c r="S1566" s="30"/>
    </row>
    <row r="1567" spans="1:19" hidden="1" x14ac:dyDescent="0.25">
      <c r="A1567" s="8">
        <v>25</v>
      </c>
      <c r="B1567" s="33" t="s">
        <v>810</v>
      </c>
      <c r="C1567" s="111">
        <f t="shared" si="180"/>
        <v>4227711.6900000004</v>
      </c>
      <c r="D1567" s="29">
        <f t="shared" si="181"/>
        <v>88577.47</v>
      </c>
      <c r="E1567" s="30"/>
      <c r="F1567" s="34"/>
      <c r="G1567" s="34"/>
      <c r="H1567" s="34"/>
      <c r="I1567" s="34"/>
      <c r="J1567" s="34"/>
      <c r="K1567" s="30"/>
      <c r="L1567" s="31"/>
      <c r="M1567" s="30"/>
      <c r="N1567" s="30" t="s">
        <v>56</v>
      </c>
      <c r="O1567" s="35">
        <v>4139134.2199999997</v>
      </c>
      <c r="P1567" s="35"/>
      <c r="Q1567" s="32"/>
      <c r="R1567" s="30"/>
      <c r="S1567" s="30"/>
    </row>
    <row r="1568" spans="1:19" hidden="1" x14ac:dyDescent="0.25">
      <c r="A1568" s="8">
        <v>26</v>
      </c>
      <c r="B1568" s="33" t="s">
        <v>811</v>
      </c>
      <c r="C1568" s="111">
        <f t="shared" si="180"/>
        <v>14516200.09</v>
      </c>
      <c r="D1568" s="29">
        <f t="shared" si="181"/>
        <v>304138.13</v>
      </c>
      <c r="E1568" s="30"/>
      <c r="F1568" s="34">
        <v>1612859.57</v>
      </c>
      <c r="G1568" s="34"/>
      <c r="H1568" s="32"/>
      <c r="I1568" s="32"/>
      <c r="J1568" s="32"/>
      <c r="K1568" s="30"/>
      <c r="L1568" s="31"/>
      <c r="M1568" s="30"/>
      <c r="N1568" s="30" t="s">
        <v>56</v>
      </c>
      <c r="O1568" s="30">
        <v>5635601.4600000009</v>
      </c>
      <c r="P1568" s="30"/>
      <c r="Q1568" s="35">
        <v>6963600.9299999997</v>
      </c>
      <c r="R1568" s="30"/>
      <c r="S1568" s="30"/>
    </row>
    <row r="1569" spans="1:19" hidden="1" x14ac:dyDescent="0.25">
      <c r="A1569" s="8">
        <v>27</v>
      </c>
      <c r="B1569" s="33" t="s">
        <v>812</v>
      </c>
      <c r="C1569" s="111">
        <f t="shared" si="180"/>
        <v>20082029.609999999</v>
      </c>
      <c r="D1569" s="29">
        <f t="shared" si="181"/>
        <v>420751.35</v>
      </c>
      <c r="E1569" s="30"/>
      <c r="F1569" s="34"/>
      <c r="G1569" s="30"/>
      <c r="H1569" s="30"/>
      <c r="I1569" s="30"/>
      <c r="J1569" s="30"/>
      <c r="K1569" s="30"/>
      <c r="L1569" s="31"/>
      <c r="M1569" s="35"/>
      <c r="N1569" s="35" t="s">
        <v>56</v>
      </c>
      <c r="O1569" s="32">
        <v>8101937.6099999994</v>
      </c>
      <c r="P1569" s="30"/>
      <c r="Q1569" s="34">
        <v>11559340.65</v>
      </c>
      <c r="R1569" s="30"/>
      <c r="S1569" s="30"/>
    </row>
    <row r="1570" spans="1:19" hidden="1" x14ac:dyDescent="0.25">
      <c r="A1570" s="8">
        <v>28</v>
      </c>
      <c r="B1570" s="33" t="s">
        <v>813</v>
      </c>
      <c r="C1570" s="111">
        <f t="shared" si="180"/>
        <v>13207305.449999999</v>
      </c>
      <c r="D1570" s="29">
        <f t="shared" si="181"/>
        <v>276714.64</v>
      </c>
      <c r="E1570" s="30"/>
      <c r="F1570" s="32"/>
      <c r="G1570" s="32">
        <v>4087495.64</v>
      </c>
      <c r="H1570" s="32"/>
      <c r="I1570" s="32"/>
      <c r="J1570" s="32"/>
      <c r="K1570" s="30"/>
      <c r="L1570" s="31"/>
      <c r="M1570" s="30"/>
      <c r="N1570" s="30"/>
      <c r="O1570" s="34"/>
      <c r="P1570" s="30"/>
      <c r="Q1570" s="30"/>
      <c r="R1570" s="30">
        <v>8843095.1699999999</v>
      </c>
      <c r="S1570" s="30"/>
    </row>
    <row r="1571" spans="1:19" hidden="1" x14ac:dyDescent="0.25">
      <c r="A1571" s="8">
        <v>29</v>
      </c>
      <c r="B1571" s="33" t="s">
        <v>814</v>
      </c>
      <c r="C1571" s="111">
        <f t="shared" si="180"/>
        <v>33778370.770000003</v>
      </c>
      <c r="D1571" s="29">
        <f t="shared" si="181"/>
        <v>707712.1</v>
      </c>
      <c r="E1571" s="30"/>
      <c r="F1571" s="34">
        <v>2422970.25</v>
      </c>
      <c r="G1571" s="34"/>
      <c r="H1571" s="34"/>
      <c r="I1571" s="34"/>
      <c r="J1571" s="34"/>
      <c r="K1571" s="30"/>
      <c r="L1571" s="31"/>
      <c r="M1571" s="30"/>
      <c r="N1571" s="30" t="s">
        <v>56</v>
      </c>
      <c r="O1571" s="32">
        <v>8927908.3399999999</v>
      </c>
      <c r="P1571" s="30"/>
      <c r="Q1571" s="35"/>
      <c r="R1571" s="30">
        <v>21719780.079999998</v>
      </c>
      <c r="S1571" s="30"/>
    </row>
    <row r="1572" spans="1:19" hidden="1" x14ac:dyDescent="0.25">
      <c r="A1572" s="8">
        <v>30</v>
      </c>
      <c r="B1572" s="33" t="s">
        <v>815</v>
      </c>
      <c r="C1572" s="111">
        <f t="shared" si="180"/>
        <v>15098625.43</v>
      </c>
      <c r="D1572" s="29">
        <f t="shared" si="181"/>
        <v>316340.89</v>
      </c>
      <c r="E1572" s="30"/>
      <c r="F1572" s="34"/>
      <c r="G1572" s="34">
        <v>4070239.42</v>
      </c>
      <c r="H1572" s="34">
        <v>2675080.58</v>
      </c>
      <c r="I1572" s="34">
        <v>1049198.8800000001</v>
      </c>
      <c r="J1572" s="34">
        <v>1529129.31</v>
      </c>
      <c r="K1572" s="30"/>
      <c r="L1572" s="31"/>
      <c r="M1572" s="30"/>
      <c r="N1572" s="25"/>
      <c r="O1572" s="27"/>
      <c r="P1572" s="30">
        <v>1174960.95</v>
      </c>
      <c r="Q1572" s="32">
        <v>4283675.4000000004</v>
      </c>
      <c r="R1572" s="30"/>
      <c r="S1572" s="30"/>
    </row>
    <row r="1573" spans="1:19" hidden="1" x14ac:dyDescent="0.25">
      <c r="A1573" s="8">
        <v>31</v>
      </c>
      <c r="B1573" s="33" t="s">
        <v>816</v>
      </c>
      <c r="C1573" s="111">
        <f t="shared" si="180"/>
        <v>4111326</v>
      </c>
      <c r="D1573" s="29">
        <f t="shared" si="181"/>
        <v>86139</v>
      </c>
      <c r="E1573" s="30"/>
      <c r="F1573" s="30"/>
      <c r="G1573" s="34"/>
      <c r="H1573" s="30"/>
      <c r="I1573" s="30"/>
      <c r="J1573" s="30"/>
      <c r="K1573" s="30"/>
      <c r="L1573" s="31"/>
      <c r="M1573" s="30"/>
      <c r="N1573" s="30"/>
      <c r="O1573" s="35"/>
      <c r="P1573" s="30"/>
      <c r="Q1573" s="35">
        <v>4025187</v>
      </c>
      <c r="R1573" s="30"/>
      <c r="S1573" s="30"/>
    </row>
    <row r="1574" spans="1:19" hidden="1" x14ac:dyDescent="0.25">
      <c r="A1574" s="8">
        <v>32</v>
      </c>
      <c r="B1574" s="33" t="s">
        <v>817</v>
      </c>
      <c r="C1574" s="111">
        <f t="shared" si="180"/>
        <v>6867288.7000000002</v>
      </c>
      <c r="D1574" s="29">
        <f t="shared" si="181"/>
        <v>143880.93</v>
      </c>
      <c r="E1574" s="30"/>
      <c r="F1574" s="30"/>
      <c r="G1574" s="34">
        <v>2891392.59</v>
      </c>
      <c r="H1574" s="30">
        <v>1908106.84</v>
      </c>
      <c r="I1574" s="30">
        <v>833193.48</v>
      </c>
      <c r="J1574" s="30">
        <v>1090714.8600000001</v>
      </c>
      <c r="K1574" s="30"/>
      <c r="L1574" s="31"/>
      <c r="M1574" s="30"/>
      <c r="N1574" s="30"/>
      <c r="O1574" s="35"/>
      <c r="P1574" s="30"/>
      <c r="Q1574" s="32"/>
      <c r="R1574" s="30"/>
      <c r="S1574" s="30"/>
    </row>
    <row r="1575" spans="1:19" hidden="1" x14ac:dyDescent="0.25">
      <c r="A1575" s="8">
        <v>33</v>
      </c>
      <c r="B1575" s="33" t="s">
        <v>818</v>
      </c>
      <c r="C1575" s="111">
        <f t="shared" si="180"/>
        <v>5317147.6500000004</v>
      </c>
      <c r="D1575" s="29">
        <f t="shared" si="181"/>
        <v>111402.94</v>
      </c>
      <c r="E1575" s="30"/>
      <c r="F1575" s="35"/>
      <c r="G1575" s="30"/>
      <c r="H1575" s="34"/>
      <c r="I1575" s="34"/>
      <c r="J1575" s="34"/>
      <c r="K1575" s="30"/>
      <c r="L1575" s="31"/>
      <c r="M1575" s="30"/>
      <c r="N1575" s="30" t="s">
        <v>56</v>
      </c>
      <c r="O1575" s="35">
        <v>2888534</v>
      </c>
      <c r="P1575" s="30"/>
      <c r="Q1575" s="35">
        <v>2317210.71</v>
      </c>
      <c r="R1575" s="30"/>
      <c r="S1575" s="30"/>
    </row>
    <row r="1576" spans="1:19" hidden="1" x14ac:dyDescent="0.25">
      <c r="A1576" s="8">
        <v>34</v>
      </c>
      <c r="B1576" s="33" t="s">
        <v>819</v>
      </c>
      <c r="C1576" s="111">
        <f t="shared" si="180"/>
        <v>2921224.13</v>
      </c>
      <c r="D1576" s="29">
        <f t="shared" si="181"/>
        <v>61204.42</v>
      </c>
      <c r="E1576" s="30"/>
      <c r="F1576" s="35">
        <v>545984.43000000005</v>
      </c>
      <c r="G1576" s="32"/>
      <c r="H1576" s="35"/>
      <c r="I1576" s="35"/>
      <c r="J1576" s="35"/>
      <c r="K1576" s="30"/>
      <c r="L1576" s="31"/>
      <c r="M1576" s="30"/>
      <c r="N1576" s="30"/>
      <c r="O1576" s="30"/>
      <c r="P1576" s="30"/>
      <c r="Q1576" s="35">
        <v>2314035.2799999998</v>
      </c>
      <c r="R1576" s="30"/>
      <c r="S1576" s="30"/>
    </row>
    <row r="1577" spans="1:19" hidden="1" x14ac:dyDescent="0.25">
      <c r="A1577" s="165" t="s">
        <v>72</v>
      </c>
      <c r="B1577" s="165"/>
      <c r="C1577" s="36">
        <f t="shared" si="180"/>
        <v>308111226.69</v>
      </c>
      <c r="D1577" s="36">
        <f t="shared" ref="D1577:M1577" si="182">ROUND(SUM(D1557:D1576),2)</f>
        <v>6455433.9800000004</v>
      </c>
      <c r="E1577" s="36">
        <f t="shared" si="182"/>
        <v>0</v>
      </c>
      <c r="F1577" s="36">
        <f>ROUND(SUM(F1557:F1576),2)</f>
        <v>17497678.710000001</v>
      </c>
      <c r="G1577" s="36">
        <f t="shared" si="182"/>
        <v>20306528.739999998</v>
      </c>
      <c r="H1577" s="36">
        <f>ROUND(SUM(H1557:H1576),2)</f>
        <v>16733365.34</v>
      </c>
      <c r="I1577" s="36">
        <f t="shared" si="182"/>
        <v>6647838.7599999998</v>
      </c>
      <c r="J1577" s="36">
        <f t="shared" si="182"/>
        <v>9565127.75</v>
      </c>
      <c r="K1577" s="36">
        <f t="shared" si="182"/>
        <v>0</v>
      </c>
      <c r="L1577" s="36">
        <f t="shared" si="182"/>
        <v>0</v>
      </c>
      <c r="M1577" s="36">
        <f t="shared" si="182"/>
        <v>0</v>
      </c>
      <c r="N1577" s="118" t="s">
        <v>19</v>
      </c>
      <c r="O1577" s="36">
        <f>ROUND(SUM(O1557:O1576),2)</f>
        <v>69166911.010000005</v>
      </c>
      <c r="P1577" s="36">
        <f>ROUND(SUM(P1557:P1576),2)</f>
        <v>1174960.95</v>
      </c>
      <c r="Q1577" s="36">
        <f>ROUND(SUM(Q1557:Q1576),2)</f>
        <v>63686360.109999999</v>
      </c>
      <c r="R1577" s="36">
        <f>ROUND(SUM(R1557:R1576),2)</f>
        <v>96877021.340000004</v>
      </c>
      <c r="S1577" s="36">
        <f>ROUND(SUM(S1557:S1576),2)</f>
        <v>0</v>
      </c>
    </row>
    <row r="1578" spans="1:19" ht="15.75" hidden="1" x14ac:dyDescent="0.25">
      <c r="A1578" s="188" t="s">
        <v>73</v>
      </c>
      <c r="B1578" s="189"/>
      <c r="C1578" s="190"/>
      <c r="D1578" s="117"/>
      <c r="E1578" s="30"/>
      <c r="F1578" s="30"/>
      <c r="G1578" s="30"/>
      <c r="H1578" s="30"/>
      <c r="I1578" s="30"/>
      <c r="J1578" s="30"/>
      <c r="K1578" s="30"/>
      <c r="L1578" s="9"/>
      <c r="M1578" s="30"/>
      <c r="N1578" s="35"/>
      <c r="O1578" s="30"/>
      <c r="P1578" s="30"/>
      <c r="Q1578" s="30"/>
      <c r="R1578" s="30"/>
      <c r="S1578" s="35"/>
    </row>
    <row r="1579" spans="1:19" hidden="1" x14ac:dyDescent="0.25">
      <c r="A1579" s="21">
        <v>35</v>
      </c>
      <c r="B1579" s="28" t="s">
        <v>90</v>
      </c>
      <c r="C1579" s="111">
        <f t="shared" ref="C1579:C1591" si="183">ROUND(SUM(D1579+E1579+F1579+G1579+H1579+I1579+J1579+K1579+M1579+O1579+P1579+Q1579+R1579+S1579),2)</f>
        <v>18833515.629999999</v>
      </c>
      <c r="D1579" s="29">
        <f t="shared" ref="D1579:D1590" si="184">ROUND((F1579+G1579+H1579+I1579+J1579+K1579+M1579+O1579+P1579+Q1579+R1579+S1579)*0.0214,2)</f>
        <v>394592.95</v>
      </c>
      <c r="E1579" s="30"/>
      <c r="F1579" s="30">
        <v>2080403.11</v>
      </c>
      <c r="G1579" s="30">
        <v>6574583.7400000002</v>
      </c>
      <c r="H1579" s="30">
        <v>4772339.0199999996</v>
      </c>
      <c r="I1579" s="30">
        <v>2282180.5299999998</v>
      </c>
      <c r="J1579" s="30">
        <v>2729416.28</v>
      </c>
      <c r="K1579" s="34"/>
      <c r="L1579" s="31"/>
      <c r="M1579" s="30"/>
      <c r="N1579" s="30"/>
      <c r="O1579" s="35"/>
      <c r="P1579" s="30"/>
      <c r="Q1579" s="35"/>
      <c r="R1579" s="30"/>
      <c r="S1579" s="30"/>
    </row>
    <row r="1580" spans="1:19" hidden="1" x14ac:dyDescent="0.25">
      <c r="A1580" s="21">
        <v>36</v>
      </c>
      <c r="B1580" s="28" t="s">
        <v>91</v>
      </c>
      <c r="C1580" s="111">
        <f t="shared" si="183"/>
        <v>19002387.09</v>
      </c>
      <c r="D1580" s="29">
        <f t="shared" si="184"/>
        <v>398131.08</v>
      </c>
      <c r="E1580" s="30"/>
      <c r="F1580" s="30">
        <v>2099057.13</v>
      </c>
      <c r="G1580" s="30">
        <v>6633535</v>
      </c>
      <c r="H1580" s="30">
        <v>4815130.3899999997</v>
      </c>
      <c r="I1580" s="30">
        <v>2302643.79</v>
      </c>
      <c r="J1580" s="30">
        <v>2753889.7</v>
      </c>
      <c r="K1580" s="30"/>
      <c r="L1580" s="31"/>
      <c r="M1580" s="30"/>
      <c r="N1580" s="30"/>
      <c r="O1580" s="30"/>
      <c r="P1580" s="30"/>
      <c r="Q1580" s="32"/>
      <c r="R1580" s="30"/>
      <c r="S1580" s="30"/>
    </row>
    <row r="1581" spans="1:19" hidden="1" x14ac:dyDescent="0.25">
      <c r="A1581" s="21">
        <v>37</v>
      </c>
      <c r="B1581" s="33" t="s">
        <v>92</v>
      </c>
      <c r="C1581" s="111">
        <f t="shared" si="183"/>
        <v>30911792.899999999</v>
      </c>
      <c r="D1581" s="29">
        <f t="shared" si="184"/>
        <v>647652.6</v>
      </c>
      <c r="E1581" s="30"/>
      <c r="F1581" s="34">
        <v>3414603.6</v>
      </c>
      <c r="G1581" s="34">
        <v>10790984.27</v>
      </c>
      <c r="H1581" s="34">
        <v>7832927.1299999999</v>
      </c>
      <c r="I1581" s="34">
        <v>3745784.55</v>
      </c>
      <c r="J1581" s="34">
        <v>4479840.75</v>
      </c>
      <c r="K1581" s="35"/>
      <c r="L1581" s="31"/>
      <c r="M1581" s="30"/>
      <c r="N1581" s="30"/>
      <c r="O1581" s="30"/>
      <c r="P1581" s="30"/>
      <c r="Q1581" s="30"/>
      <c r="R1581" s="30"/>
      <c r="S1581" s="30"/>
    </row>
    <row r="1582" spans="1:19" hidden="1" x14ac:dyDescent="0.25">
      <c r="A1582" s="21">
        <v>38</v>
      </c>
      <c r="B1582" s="33" t="s">
        <v>93</v>
      </c>
      <c r="C1582" s="111">
        <f t="shared" si="183"/>
        <v>18738967.199999999</v>
      </c>
      <c r="D1582" s="29">
        <f t="shared" si="184"/>
        <v>392612</v>
      </c>
      <c r="E1582" s="30"/>
      <c r="F1582" s="30">
        <v>2069959.03</v>
      </c>
      <c r="G1582" s="30">
        <v>6541577.8700000001</v>
      </c>
      <c r="H1582" s="30">
        <v>4748380.82</v>
      </c>
      <c r="I1582" s="30">
        <v>2270723.48</v>
      </c>
      <c r="J1582" s="30">
        <v>2715714</v>
      </c>
      <c r="K1582" s="30"/>
      <c r="L1582" s="31"/>
      <c r="M1582" s="30"/>
      <c r="N1582" s="69"/>
      <c r="O1582" s="69"/>
      <c r="P1582" s="30"/>
      <c r="Q1582" s="32"/>
      <c r="R1582" s="30"/>
      <c r="S1582" s="30"/>
    </row>
    <row r="1583" spans="1:19" hidden="1" x14ac:dyDescent="0.25">
      <c r="A1583" s="21">
        <v>39</v>
      </c>
      <c r="B1583" s="33" t="s">
        <v>94</v>
      </c>
      <c r="C1583" s="111">
        <f t="shared" si="183"/>
        <v>18881197.609999999</v>
      </c>
      <c r="D1583" s="29">
        <f t="shared" si="184"/>
        <v>395591.96</v>
      </c>
      <c r="E1583" s="30"/>
      <c r="F1583" s="30">
        <v>2085670.2</v>
      </c>
      <c r="G1583" s="30">
        <v>6591229.0199999996</v>
      </c>
      <c r="H1583" s="35">
        <v>4784421.45</v>
      </c>
      <c r="I1583" s="35">
        <v>2287958.4700000002</v>
      </c>
      <c r="J1583" s="35">
        <v>2736326.51</v>
      </c>
      <c r="K1583" s="30"/>
      <c r="L1583" s="31"/>
      <c r="M1583" s="30"/>
      <c r="N1583" s="30"/>
      <c r="O1583" s="34"/>
      <c r="P1583" s="30"/>
      <c r="Q1583" s="32"/>
      <c r="R1583" s="30"/>
      <c r="S1583" s="30"/>
    </row>
    <row r="1584" spans="1:19" hidden="1" x14ac:dyDescent="0.25">
      <c r="A1584" s="21">
        <v>40</v>
      </c>
      <c r="B1584" s="33" t="s">
        <v>98</v>
      </c>
      <c r="C1584" s="111">
        <f t="shared" si="183"/>
        <v>30122291.640000001</v>
      </c>
      <c r="D1584" s="29">
        <f t="shared" si="184"/>
        <v>631111.26</v>
      </c>
      <c r="E1584" s="30"/>
      <c r="F1584" s="30">
        <v>2854754.93</v>
      </c>
      <c r="G1584" s="35">
        <v>9021725.2699999996</v>
      </c>
      <c r="H1584" s="30">
        <v>6548662.7400000002</v>
      </c>
      <c r="I1584" s="35">
        <v>3131636.4</v>
      </c>
      <c r="J1584" s="35">
        <v>3745338.84</v>
      </c>
      <c r="K1584" s="30"/>
      <c r="L1584" s="31"/>
      <c r="M1584" s="30"/>
      <c r="N1584" s="30"/>
      <c r="O1584" s="34"/>
      <c r="P1584" s="30">
        <v>4189062.2</v>
      </c>
      <c r="Q1584" s="32"/>
      <c r="R1584" s="30"/>
      <c r="S1584" s="30"/>
    </row>
    <row r="1585" spans="1:19" hidden="1" x14ac:dyDescent="0.25">
      <c r="A1585" s="21">
        <v>41</v>
      </c>
      <c r="B1585" s="33" t="s">
        <v>99</v>
      </c>
      <c r="C1585" s="111">
        <f t="shared" si="183"/>
        <v>20090808.68</v>
      </c>
      <c r="D1585" s="29">
        <f t="shared" si="184"/>
        <v>420935.29</v>
      </c>
      <c r="E1585" s="30"/>
      <c r="F1585" s="32">
        <v>2219287.2400000002</v>
      </c>
      <c r="G1585" s="35">
        <v>7013491.6200000001</v>
      </c>
      <c r="H1585" s="35">
        <v>5090932.1500000004</v>
      </c>
      <c r="I1585" s="35">
        <v>2434534.9700000002</v>
      </c>
      <c r="J1585" s="35">
        <v>2911627.41</v>
      </c>
      <c r="K1585" s="30"/>
      <c r="L1585" s="31"/>
      <c r="M1585" s="30"/>
      <c r="N1585" s="30"/>
      <c r="O1585" s="34"/>
      <c r="P1585" s="30"/>
      <c r="Q1585" s="32"/>
      <c r="R1585" s="30"/>
      <c r="S1585" s="30"/>
    </row>
    <row r="1586" spans="1:19" hidden="1" x14ac:dyDescent="0.25">
      <c r="A1586" s="21">
        <v>42</v>
      </c>
      <c r="B1586" s="33" t="s">
        <v>100</v>
      </c>
      <c r="C1586" s="111">
        <f t="shared" si="183"/>
        <v>11719553.199999999</v>
      </c>
      <c r="D1586" s="29">
        <f t="shared" si="184"/>
        <v>245543.8</v>
      </c>
      <c r="E1586" s="30"/>
      <c r="F1586" s="34"/>
      <c r="G1586" s="34"/>
      <c r="H1586" s="32"/>
      <c r="I1586" s="32"/>
      <c r="J1586" s="34"/>
      <c r="K1586" s="30"/>
      <c r="L1586" s="31"/>
      <c r="M1586" s="30"/>
      <c r="N1586" s="30" t="s">
        <v>56</v>
      </c>
      <c r="O1586" s="30">
        <v>11474009.4</v>
      </c>
      <c r="P1586" s="30"/>
      <c r="Q1586" s="32"/>
      <c r="R1586" s="30"/>
      <c r="S1586" s="30"/>
    </row>
    <row r="1587" spans="1:19" hidden="1" x14ac:dyDescent="0.25">
      <c r="A1587" s="21">
        <v>43</v>
      </c>
      <c r="B1587" s="33" t="s">
        <v>101</v>
      </c>
      <c r="C1587" s="111">
        <f t="shared" si="183"/>
        <v>8805759.4600000009</v>
      </c>
      <c r="D1587" s="29">
        <f t="shared" si="184"/>
        <v>184495.06</v>
      </c>
      <c r="E1587" s="30"/>
      <c r="F1587" s="34"/>
      <c r="G1587" s="30"/>
      <c r="H1587" s="30"/>
      <c r="I1587" s="30"/>
      <c r="J1587" s="30"/>
      <c r="K1587" s="30"/>
      <c r="L1587" s="31"/>
      <c r="M1587" s="30"/>
      <c r="N1587" s="30" t="s">
        <v>56</v>
      </c>
      <c r="O1587" s="32">
        <v>8621264.4000000004</v>
      </c>
      <c r="P1587" s="30"/>
      <c r="Q1587" s="32"/>
      <c r="R1587" s="30"/>
      <c r="S1587" s="30"/>
    </row>
    <row r="1588" spans="1:19" hidden="1" x14ac:dyDescent="0.25">
      <c r="A1588" s="21">
        <v>44</v>
      </c>
      <c r="B1588" s="33" t="s">
        <v>102</v>
      </c>
      <c r="C1588" s="111">
        <f t="shared" si="183"/>
        <v>8851391.5399999991</v>
      </c>
      <c r="D1588" s="29">
        <f t="shared" si="184"/>
        <v>185451.12</v>
      </c>
      <c r="E1588" s="30"/>
      <c r="F1588" s="34"/>
      <c r="G1588" s="34"/>
      <c r="H1588" s="34"/>
      <c r="I1588" s="34"/>
      <c r="J1588" s="34"/>
      <c r="K1588" s="30"/>
      <c r="L1588" s="31"/>
      <c r="M1588" s="30"/>
      <c r="N1588" s="30" t="s">
        <v>56</v>
      </c>
      <c r="O1588" s="35">
        <v>8665940.4199999999</v>
      </c>
      <c r="P1588" s="35"/>
      <c r="Q1588" s="35"/>
      <c r="R1588" s="30"/>
      <c r="S1588" s="30"/>
    </row>
    <row r="1589" spans="1:19" hidden="1" x14ac:dyDescent="0.25">
      <c r="A1589" s="21">
        <v>45</v>
      </c>
      <c r="B1589" s="33" t="s">
        <v>103</v>
      </c>
      <c r="C1589" s="111">
        <f t="shared" si="183"/>
        <v>11731146.210000001</v>
      </c>
      <c r="D1589" s="29">
        <f t="shared" si="184"/>
        <v>245786.69</v>
      </c>
      <c r="E1589" s="30"/>
      <c r="F1589" s="34"/>
      <c r="G1589" s="34"/>
      <c r="H1589" s="34"/>
      <c r="I1589" s="34"/>
      <c r="J1589" s="34"/>
      <c r="K1589" s="30"/>
      <c r="L1589" s="31"/>
      <c r="M1589" s="30"/>
      <c r="N1589" s="30" t="s">
        <v>56</v>
      </c>
      <c r="O1589" s="35">
        <v>11485359.52</v>
      </c>
      <c r="P1589" s="35"/>
      <c r="Q1589" s="32"/>
      <c r="R1589" s="30"/>
      <c r="S1589" s="30"/>
    </row>
    <row r="1590" spans="1:19" hidden="1" x14ac:dyDescent="0.25">
      <c r="A1590" s="21">
        <v>46</v>
      </c>
      <c r="B1590" s="33" t="s">
        <v>105</v>
      </c>
      <c r="C1590" s="111">
        <f t="shared" si="183"/>
        <v>27587708.149999999</v>
      </c>
      <c r="D1590" s="29">
        <f t="shared" si="184"/>
        <v>578007.59</v>
      </c>
      <c r="E1590" s="30"/>
      <c r="F1590" s="30">
        <v>2614546.9500000002</v>
      </c>
      <c r="G1590" s="30">
        <v>8262609.1900000004</v>
      </c>
      <c r="H1590" s="35">
        <v>5997637.8499999996</v>
      </c>
      <c r="I1590" s="35">
        <v>2868130.76</v>
      </c>
      <c r="J1590" s="35">
        <v>3430194.36</v>
      </c>
      <c r="K1590" s="30"/>
      <c r="L1590" s="31"/>
      <c r="M1590" s="30"/>
      <c r="N1590" s="30"/>
      <c r="O1590" s="34"/>
      <c r="P1590" s="30">
        <v>3836581.45</v>
      </c>
      <c r="Q1590" s="32"/>
      <c r="R1590" s="30"/>
      <c r="S1590" s="30"/>
    </row>
    <row r="1591" spans="1:19" hidden="1" x14ac:dyDescent="0.25">
      <c r="A1591" s="165" t="s">
        <v>108</v>
      </c>
      <c r="B1591" s="165"/>
      <c r="C1591" s="66">
        <f t="shared" si="183"/>
        <v>225276519.31</v>
      </c>
      <c r="D1591" s="36">
        <f t="shared" ref="D1591:M1591" si="185">ROUND(SUM(D1579:D1590),2)</f>
        <v>4719911.4000000004</v>
      </c>
      <c r="E1591" s="36">
        <f t="shared" si="185"/>
        <v>0</v>
      </c>
      <c r="F1591" s="36">
        <f t="shared" si="185"/>
        <v>19438282.190000001</v>
      </c>
      <c r="G1591" s="36">
        <f t="shared" si="185"/>
        <v>61429735.979999997</v>
      </c>
      <c r="H1591" s="36">
        <f t="shared" si="185"/>
        <v>44590431.549999997</v>
      </c>
      <c r="I1591" s="36">
        <f t="shared" si="185"/>
        <v>21323592.949999999</v>
      </c>
      <c r="J1591" s="36">
        <f t="shared" si="185"/>
        <v>25502347.850000001</v>
      </c>
      <c r="K1591" s="36">
        <f t="shared" si="185"/>
        <v>0</v>
      </c>
      <c r="L1591" s="36">
        <f t="shared" si="185"/>
        <v>0</v>
      </c>
      <c r="M1591" s="36">
        <f t="shared" si="185"/>
        <v>0</v>
      </c>
      <c r="N1591" s="118" t="s">
        <v>19</v>
      </c>
      <c r="O1591" s="36">
        <f>ROUND(SUM(O1579:O1590),2)</f>
        <v>40246573.740000002</v>
      </c>
      <c r="P1591" s="36">
        <f>ROUND(SUM(P1579:P1590),2)</f>
        <v>8025643.6500000004</v>
      </c>
      <c r="Q1591" s="36">
        <f>ROUND(SUM(Q1579:Q1590),2)</f>
        <v>0</v>
      </c>
      <c r="R1591" s="36">
        <f>ROUND(SUM(R1579:R1590),2)</f>
        <v>0</v>
      </c>
      <c r="S1591" s="36">
        <f>ROUND(SUM(S1579:S1590),2)</f>
        <v>0</v>
      </c>
    </row>
    <row r="1592" spans="1:19" ht="15.75" hidden="1" x14ac:dyDescent="0.25">
      <c r="A1592" s="188" t="s">
        <v>109</v>
      </c>
      <c r="B1592" s="189"/>
      <c r="C1592" s="190"/>
      <c r="D1592" s="117"/>
      <c r="E1592" s="30"/>
      <c r="F1592" s="30"/>
      <c r="G1592" s="30"/>
      <c r="H1592" s="30"/>
      <c r="I1592" s="30"/>
      <c r="J1592" s="30"/>
      <c r="K1592" s="30"/>
      <c r="L1592" s="9"/>
      <c r="M1592" s="30"/>
      <c r="N1592" s="35"/>
      <c r="O1592" s="30"/>
      <c r="P1592" s="30"/>
      <c r="Q1592" s="30"/>
      <c r="R1592" s="30"/>
      <c r="S1592" s="35"/>
    </row>
    <row r="1593" spans="1:19" hidden="1" x14ac:dyDescent="0.25">
      <c r="A1593" s="21">
        <v>47</v>
      </c>
      <c r="B1593" s="33" t="s">
        <v>110</v>
      </c>
      <c r="C1593" s="111">
        <f t="shared" ref="C1593:C1600" si="186">ROUND(SUM(D1593+E1593+F1593+G1593+H1593+I1593+J1593+K1593+M1593+O1593+P1593+Q1593+R1593+S1593),2)</f>
        <v>2226727.62</v>
      </c>
      <c r="D1593" s="29">
        <f t="shared" ref="D1593:D1599" si="187">ROUND((F1593+G1593+H1593+I1593+J1593+K1593+M1593+O1593+P1593+Q1593+R1593+S1593)*0.0214,2)</f>
        <v>46653.58</v>
      </c>
      <c r="E1593" s="30"/>
      <c r="F1593" s="34">
        <v>521880.21</v>
      </c>
      <c r="G1593" s="34">
        <v>1658193.83</v>
      </c>
      <c r="H1593" s="34"/>
      <c r="I1593" s="34"/>
      <c r="J1593" s="34"/>
      <c r="K1593" s="30"/>
      <c r="L1593" s="31"/>
      <c r="M1593" s="30"/>
      <c r="N1593" s="30"/>
      <c r="O1593" s="30"/>
      <c r="P1593" s="30"/>
      <c r="Q1593" s="32"/>
      <c r="R1593" s="30"/>
      <c r="S1593" s="30"/>
    </row>
    <row r="1594" spans="1:19" hidden="1" x14ac:dyDescent="0.25">
      <c r="A1594" s="21">
        <v>48</v>
      </c>
      <c r="B1594" s="33" t="s">
        <v>111</v>
      </c>
      <c r="C1594" s="111">
        <f t="shared" si="186"/>
        <v>3106980.86</v>
      </c>
      <c r="D1594" s="29">
        <f t="shared" si="187"/>
        <v>65096.33</v>
      </c>
      <c r="E1594" s="30"/>
      <c r="F1594" s="34">
        <v>553429.25</v>
      </c>
      <c r="G1594" s="30">
        <v>1758436.04</v>
      </c>
      <c r="H1594" s="30"/>
      <c r="I1594" s="30"/>
      <c r="J1594" s="30">
        <v>730019.24</v>
      </c>
      <c r="K1594" s="30"/>
      <c r="L1594" s="31"/>
      <c r="M1594" s="30"/>
      <c r="N1594" s="30"/>
      <c r="O1594" s="34"/>
      <c r="P1594" s="30"/>
      <c r="Q1594" s="34"/>
      <c r="R1594" s="30"/>
      <c r="S1594" s="30"/>
    </row>
    <row r="1595" spans="1:19" hidden="1" x14ac:dyDescent="0.25">
      <c r="A1595" s="21">
        <v>49</v>
      </c>
      <c r="B1595" s="28" t="s">
        <v>1136</v>
      </c>
      <c r="C1595" s="111">
        <f>ROUND(SUM(D1595+E1595+F1595+G1595+H1595+I1595+J1595+K1595+M1595+O1595+P1595+Q1595+R1595+S1595),2)</f>
        <v>6058591.2999999998</v>
      </c>
      <c r="D1595" s="29">
        <f>ROUND((F1595+G1595+H1595+I1595+J1595+K1595+M1595+O1595+P1595+Q1595+R1595+S1595)*0.0214,2)</f>
        <v>96396.91</v>
      </c>
      <c r="E1595" s="30">
        <v>1457665.93</v>
      </c>
      <c r="F1595" s="30">
        <v>547989.76000000001</v>
      </c>
      <c r="G1595" s="30">
        <v>1741152.9</v>
      </c>
      <c r="H1595" s="30"/>
      <c r="I1595" s="30"/>
      <c r="J1595" s="30"/>
      <c r="K1595" s="34"/>
      <c r="L1595" s="31"/>
      <c r="M1595" s="30"/>
      <c r="N1595" s="30" t="s">
        <v>116</v>
      </c>
      <c r="O1595" s="30">
        <v>2215385.7999999998</v>
      </c>
      <c r="P1595" s="30"/>
      <c r="Q1595" s="30"/>
      <c r="R1595" s="30"/>
      <c r="S1595" s="30"/>
    </row>
    <row r="1596" spans="1:19" hidden="1" x14ac:dyDescent="0.25">
      <c r="A1596" s="21">
        <v>50</v>
      </c>
      <c r="B1596" s="28" t="s">
        <v>115</v>
      </c>
      <c r="C1596" s="111">
        <f t="shared" si="186"/>
        <v>32842626.390000001</v>
      </c>
      <c r="D1596" s="29">
        <f t="shared" si="187"/>
        <v>688106.72</v>
      </c>
      <c r="E1596" s="30"/>
      <c r="F1596" s="30"/>
      <c r="G1596" s="30">
        <v>12923097.59</v>
      </c>
      <c r="H1596" s="30">
        <v>9380374.8000000007</v>
      </c>
      <c r="I1596" s="30">
        <v>4485990.09</v>
      </c>
      <c r="J1596" s="30">
        <v>5365057.1900000004</v>
      </c>
      <c r="K1596" s="30"/>
      <c r="L1596" s="31"/>
      <c r="M1596" s="30"/>
      <c r="N1596" s="30"/>
      <c r="O1596" s="30"/>
      <c r="P1596" s="30"/>
      <c r="Q1596" s="34"/>
      <c r="R1596" s="30"/>
      <c r="S1596" s="30"/>
    </row>
    <row r="1597" spans="1:19" hidden="1" x14ac:dyDescent="0.25">
      <c r="A1597" s="21">
        <v>51</v>
      </c>
      <c r="B1597" s="28" t="s">
        <v>118</v>
      </c>
      <c r="C1597" s="111">
        <f t="shared" si="186"/>
        <v>5337847.28</v>
      </c>
      <c r="D1597" s="29">
        <f t="shared" si="187"/>
        <v>111836.63</v>
      </c>
      <c r="E1597" s="30"/>
      <c r="F1597" s="30"/>
      <c r="G1597" s="30"/>
      <c r="H1597" s="30"/>
      <c r="I1597" s="30"/>
      <c r="J1597" s="30"/>
      <c r="K1597" s="30"/>
      <c r="L1597" s="31"/>
      <c r="M1597" s="30"/>
      <c r="N1597" s="30"/>
      <c r="O1597" s="30"/>
      <c r="P1597" s="30"/>
      <c r="Q1597" s="34">
        <v>5226010.6500000004</v>
      </c>
      <c r="R1597" s="30"/>
      <c r="S1597" s="30"/>
    </row>
    <row r="1598" spans="1:19" hidden="1" x14ac:dyDescent="0.25">
      <c r="A1598" s="21">
        <v>52</v>
      </c>
      <c r="B1598" s="28" t="s">
        <v>126</v>
      </c>
      <c r="C1598" s="111">
        <f t="shared" si="186"/>
        <v>41626983.490000002</v>
      </c>
      <c r="D1598" s="29">
        <f t="shared" si="187"/>
        <v>872153.36</v>
      </c>
      <c r="E1598" s="30"/>
      <c r="F1598" s="30"/>
      <c r="G1598" s="30">
        <v>12849745.5</v>
      </c>
      <c r="H1598" s="30"/>
      <c r="I1598" s="30"/>
      <c r="J1598" s="30"/>
      <c r="K1598" s="30"/>
      <c r="L1598" s="31"/>
      <c r="M1598" s="30"/>
      <c r="N1598" s="30" t="s">
        <v>56</v>
      </c>
      <c r="O1598" s="30">
        <v>10782889.130000001</v>
      </c>
      <c r="P1598" s="30"/>
      <c r="Q1598" s="32">
        <v>17122195.5</v>
      </c>
      <c r="R1598" s="30"/>
      <c r="S1598" s="30"/>
    </row>
    <row r="1599" spans="1:19" hidden="1" x14ac:dyDescent="0.25">
      <c r="A1599" s="21">
        <v>53</v>
      </c>
      <c r="B1599" s="28" t="s">
        <v>128</v>
      </c>
      <c r="C1599" s="111">
        <f t="shared" si="186"/>
        <v>21731713.5</v>
      </c>
      <c r="D1599" s="29">
        <f t="shared" si="187"/>
        <v>455314.93</v>
      </c>
      <c r="E1599" s="30"/>
      <c r="F1599" s="30">
        <v>2256067.33</v>
      </c>
      <c r="G1599" s="30">
        <v>7168305.7699999996</v>
      </c>
      <c r="H1599" s="30"/>
      <c r="I1599" s="30"/>
      <c r="J1599" s="30">
        <v>2975940.57</v>
      </c>
      <c r="K1599" s="30"/>
      <c r="L1599" s="31"/>
      <c r="M1599" s="30"/>
      <c r="N1599" s="30"/>
      <c r="O1599" s="30"/>
      <c r="P1599" s="30">
        <v>3328488.29</v>
      </c>
      <c r="Q1599" s="32">
        <v>5547596.6100000003</v>
      </c>
      <c r="R1599" s="30"/>
      <c r="S1599" s="30"/>
    </row>
    <row r="1600" spans="1:19" hidden="1" x14ac:dyDescent="0.25">
      <c r="A1600" s="162" t="s">
        <v>132</v>
      </c>
      <c r="B1600" s="163"/>
      <c r="C1600" s="66">
        <f t="shared" si="186"/>
        <v>112931470.44</v>
      </c>
      <c r="D1600" s="36">
        <f t="shared" ref="D1600:M1600" si="188">ROUND(SUM(D1593:D1599),2)</f>
        <v>2335558.46</v>
      </c>
      <c r="E1600" s="36">
        <f t="shared" si="188"/>
        <v>1457665.93</v>
      </c>
      <c r="F1600" s="36">
        <f t="shared" si="188"/>
        <v>3879366.55</v>
      </c>
      <c r="G1600" s="36">
        <f t="shared" si="188"/>
        <v>38098931.630000003</v>
      </c>
      <c r="H1600" s="36">
        <f t="shared" si="188"/>
        <v>9380374.8000000007</v>
      </c>
      <c r="I1600" s="36">
        <f t="shared" si="188"/>
        <v>4485990.09</v>
      </c>
      <c r="J1600" s="36">
        <f t="shared" si="188"/>
        <v>9071017</v>
      </c>
      <c r="K1600" s="36">
        <f t="shared" si="188"/>
        <v>0</v>
      </c>
      <c r="L1600" s="36">
        <f t="shared" si="188"/>
        <v>0</v>
      </c>
      <c r="M1600" s="36">
        <f t="shared" si="188"/>
        <v>0</v>
      </c>
      <c r="N1600" s="118" t="s">
        <v>19</v>
      </c>
      <c r="O1600" s="36">
        <f>ROUND(SUM(O1593:O1599),2)</f>
        <v>12998274.93</v>
      </c>
      <c r="P1600" s="36">
        <f>ROUND(SUM(P1593:P1599),2)</f>
        <v>3328488.29</v>
      </c>
      <c r="Q1600" s="36">
        <f>ROUND(SUM(Q1593:Q1599),2)</f>
        <v>27895802.760000002</v>
      </c>
      <c r="R1600" s="36">
        <f>ROUND(SUM(R1593:R1599),2)</f>
        <v>0</v>
      </c>
      <c r="S1600" s="36">
        <f>ROUND(SUM(S1593:S1599),2)</f>
        <v>0</v>
      </c>
    </row>
    <row r="1601" spans="1:19" ht="15.75" hidden="1" x14ac:dyDescent="0.25">
      <c r="A1601" s="188" t="s">
        <v>133</v>
      </c>
      <c r="B1601" s="189"/>
      <c r="C1601" s="190"/>
      <c r="D1601" s="117"/>
      <c r="E1601" s="30"/>
      <c r="F1601" s="30"/>
      <c r="G1601" s="30"/>
      <c r="H1601" s="30"/>
      <c r="I1601" s="30"/>
      <c r="J1601" s="30"/>
      <c r="K1601" s="30"/>
      <c r="L1601" s="9"/>
      <c r="M1601" s="30"/>
      <c r="N1601" s="35"/>
      <c r="O1601" s="30"/>
      <c r="P1601" s="30"/>
      <c r="Q1601" s="30"/>
      <c r="R1601" s="30"/>
      <c r="S1601" s="35"/>
    </row>
    <row r="1602" spans="1:19" hidden="1" x14ac:dyDescent="0.25">
      <c r="A1602" s="21">
        <v>54</v>
      </c>
      <c r="B1602" s="28" t="s">
        <v>820</v>
      </c>
      <c r="C1602" s="111">
        <f t="shared" ref="C1602:C1651" si="189">ROUND(SUM(D1602+E1602+F1602+G1602+H1602+I1602+J1602+K1602+M1602+O1602+P1602+Q1602+R1602+S1602),2)</f>
        <v>7204919.5</v>
      </c>
      <c r="D1602" s="29">
        <f t="shared" ref="D1602:D1650" si="190">ROUND((F1602+G1602+H1602+I1602+J1602+K1602+M1602+O1602+P1602+Q1602+R1602+S1602)*0.0214,2)</f>
        <v>150954.84</v>
      </c>
      <c r="E1602" s="30"/>
      <c r="F1602" s="30"/>
      <c r="G1602" s="30"/>
      <c r="H1602" s="30"/>
      <c r="I1602" s="30"/>
      <c r="J1602" s="30"/>
      <c r="K1602" s="30"/>
      <c r="L1602" s="31"/>
      <c r="M1602" s="30"/>
      <c r="N1602" s="30"/>
      <c r="O1602" s="35"/>
      <c r="P1602" s="30"/>
      <c r="Q1602" s="32">
        <v>7053964.6600000001</v>
      </c>
      <c r="R1602" s="30"/>
      <c r="S1602" s="30"/>
    </row>
    <row r="1603" spans="1:19" hidden="1" x14ac:dyDescent="0.25">
      <c r="A1603" s="21">
        <v>55</v>
      </c>
      <c r="B1603" s="28" t="s">
        <v>821</v>
      </c>
      <c r="C1603" s="111">
        <f t="shared" si="189"/>
        <v>6564114.0199999996</v>
      </c>
      <c r="D1603" s="29">
        <f t="shared" si="190"/>
        <v>137528.92000000001</v>
      </c>
      <c r="E1603" s="30"/>
      <c r="F1603" s="30"/>
      <c r="G1603" s="30"/>
      <c r="H1603" s="30"/>
      <c r="I1603" s="30"/>
      <c r="J1603" s="30"/>
      <c r="K1603" s="34"/>
      <c r="L1603" s="31"/>
      <c r="M1603" s="30"/>
      <c r="N1603" s="30" t="s">
        <v>116</v>
      </c>
      <c r="O1603" s="30">
        <v>6426585.0999999996</v>
      </c>
      <c r="P1603" s="30"/>
      <c r="Q1603" s="35"/>
      <c r="R1603" s="30"/>
      <c r="S1603" s="30"/>
    </row>
    <row r="1604" spans="1:19" hidden="1" x14ac:dyDescent="0.25">
      <c r="A1604" s="21">
        <v>56</v>
      </c>
      <c r="B1604" s="28" t="s">
        <v>822</v>
      </c>
      <c r="C1604" s="111">
        <f t="shared" si="189"/>
        <v>11230620.779999999</v>
      </c>
      <c r="D1604" s="29">
        <f t="shared" si="190"/>
        <v>235299.87</v>
      </c>
      <c r="E1604" s="30"/>
      <c r="F1604" s="30"/>
      <c r="G1604" s="30"/>
      <c r="H1604" s="30"/>
      <c r="I1604" s="30"/>
      <c r="J1604" s="30"/>
      <c r="K1604" s="35"/>
      <c r="L1604" s="31"/>
      <c r="M1604" s="30"/>
      <c r="N1604" s="30" t="s">
        <v>116</v>
      </c>
      <c r="O1604" s="30">
        <v>6360657.79</v>
      </c>
      <c r="P1604" s="30"/>
      <c r="Q1604" s="34">
        <v>4634663.12</v>
      </c>
      <c r="R1604" s="30"/>
      <c r="S1604" s="30"/>
    </row>
    <row r="1605" spans="1:19" hidden="1" x14ac:dyDescent="0.25">
      <c r="A1605" s="21">
        <v>57</v>
      </c>
      <c r="B1605" s="33" t="s">
        <v>823</v>
      </c>
      <c r="C1605" s="111">
        <f t="shared" si="189"/>
        <v>6791162.8099999996</v>
      </c>
      <c r="D1605" s="29">
        <f t="shared" si="190"/>
        <v>142285.96</v>
      </c>
      <c r="E1605" s="30"/>
      <c r="F1605" s="34"/>
      <c r="G1605" s="34"/>
      <c r="H1605" s="34"/>
      <c r="I1605" s="34"/>
      <c r="J1605" s="34">
        <v>2056444.61</v>
      </c>
      <c r="K1605" s="30"/>
      <c r="L1605" s="31"/>
      <c r="M1605" s="30"/>
      <c r="N1605" s="30"/>
      <c r="O1605" s="30"/>
      <c r="P1605" s="30"/>
      <c r="Q1605" s="35">
        <v>4592432.24</v>
      </c>
      <c r="R1605" s="30"/>
      <c r="S1605" s="30"/>
    </row>
    <row r="1606" spans="1:19" hidden="1" x14ac:dyDescent="0.25">
      <c r="A1606" s="21">
        <v>58</v>
      </c>
      <c r="B1606" s="33" t="s">
        <v>824</v>
      </c>
      <c r="C1606" s="111">
        <f t="shared" si="189"/>
        <v>23566814.050000001</v>
      </c>
      <c r="D1606" s="29">
        <f t="shared" si="190"/>
        <v>493763.29</v>
      </c>
      <c r="E1606" s="30"/>
      <c r="F1606" s="30"/>
      <c r="G1606" s="30"/>
      <c r="H1606" s="35"/>
      <c r="I1606" s="35"/>
      <c r="J1606" s="35">
        <v>3663527.03</v>
      </c>
      <c r="K1606" s="30"/>
      <c r="L1606" s="31"/>
      <c r="M1606" s="30"/>
      <c r="N1606" s="30" t="s">
        <v>56</v>
      </c>
      <c r="O1606" s="30">
        <v>11228170.539999999</v>
      </c>
      <c r="P1606" s="30"/>
      <c r="Q1606" s="32">
        <v>8181353.1900000004</v>
      </c>
      <c r="R1606" s="30"/>
      <c r="S1606" s="30"/>
    </row>
    <row r="1607" spans="1:19" hidden="1" x14ac:dyDescent="0.25">
      <c r="A1607" s="21">
        <v>59</v>
      </c>
      <c r="B1607" s="33" t="s">
        <v>825</v>
      </c>
      <c r="C1607" s="111">
        <f t="shared" si="189"/>
        <v>4011776.59</v>
      </c>
      <c r="D1607" s="29">
        <f t="shared" si="190"/>
        <v>84053.28</v>
      </c>
      <c r="E1607" s="30"/>
      <c r="F1607" s="30"/>
      <c r="G1607" s="35"/>
      <c r="H1607" s="30"/>
      <c r="I1607" s="35"/>
      <c r="J1607" s="35">
        <v>3927723.31</v>
      </c>
      <c r="K1607" s="30"/>
      <c r="L1607" s="31"/>
      <c r="M1607" s="30"/>
      <c r="N1607" s="30"/>
      <c r="O1607" s="34"/>
      <c r="P1607" s="30"/>
      <c r="Q1607" s="32"/>
      <c r="R1607" s="30"/>
      <c r="S1607" s="30"/>
    </row>
    <row r="1608" spans="1:19" hidden="1" x14ac:dyDescent="0.25">
      <c r="A1608" s="21">
        <v>60</v>
      </c>
      <c r="B1608" s="33" t="s">
        <v>826</v>
      </c>
      <c r="C1608" s="111">
        <f t="shared" si="189"/>
        <v>13219335.77</v>
      </c>
      <c r="D1608" s="29">
        <f t="shared" si="190"/>
        <v>276966.7</v>
      </c>
      <c r="E1608" s="30"/>
      <c r="F1608" s="35"/>
      <c r="G1608" s="35"/>
      <c r="H1608" s="35"/>
      <c r="I1608" s="35"/>
      <c r="J1608" s="35">
        <v>4002971.58</v>
      </c>
      <c r="K1608" s="30"/>
      <c r="L1608" s="31"/>
      <c r="M1608" s="30"/>
      <c r="N1608" s="30"/>
      <c r="O1608" s="34"/>
      <c r="P1608" s="30"/>
      <c r="Q1608" s="32">
        <v>8939397.4900000002</v>
      </c>
      <c r="R1608" s="30"/>
      <c r="S1608" s="30"/>
    </row>
    <row r="1609" spans="1:19" hidden="1" x14ac:dyDescent="0.25">
      <c r="A1609" s="21">
        <v>61</v>
      </c>
      <c r="B1609" s="33" t="s">
        <v>827</v>
      </c>
      <c r="C1609" s="111">
        <f t="shared" si="189"/>
        <v>5058984.84</v>
      </c>
      <c r="D1609" s="29">
        <f t="shared" si="190"/>
        <v>105994</v>
      </c>
      <c r="E1609" s="30"/>
      <c r="F1609" s="30"/>
      <c r="G1609" s="30"/>
      <c r="H1609" s="35"/>
      <c r="I1609" s="35"/>
      <c r="J1609" s="30">
        <v>4952990.84</v>
      </c>
      <c r="K1609" s="30"/>
      <c r="L1609" s="31"/>
      <c r="M1609" s="30"/>
      <c r="N1609" s="30"/>
      <c r="O1609" s="34"/>
      <c r="P1609" s="30"/>
      <c r="Q1609" s="32"/>
      <c r="R1609" s="30"/>
      <c r="S1609" s="30"/>
    </row>
    <row r="1610" spans="1:19" hidden="1" x14ac:dyDescent="0.25">
      <c r="A1610" s="21">
        <v>62</v>
      </c>
      <c r="B1610" s="33" t="s">
        <v>828</v>
      </c>
      <c r="C1610" s="111">
        <f t="shared" si="189"/>
        <v>12324438.84</v>
      </c>
      <c r="D1610" s="29">
        <f t="shared" si="190"/>
        <v>258217.14</v>
      </c>
      <c r="E1610" s="30"/>
      <c r="F1610" s="34">
        <v>2403160.81</v>
      </c>
      <c r="G1610" s="30"/>
      <c r="H1610" s="30"/>
      <c r="I1610" s="30"/>
      <c r="J1610" s="30"/>
      <c r="K1610" s="30"/>
      <c r="L1610" s="31"/>
      <c r="M1610" s="30"/>
      <c r="N1610" s="30" t="s">
        <v>116</v>
      </c>
      <c r="O1610" s="32">
        <v>9663060.8900000006</v>
      </c>
      <c r="P1610" s="30"/>
      <c r="Q1610" s="32"/>
      <c r="R1610" s="30"/>
      <c r="S1610" s="30"/>
    </row>
    <row r="1611" spans="1:19" hidden="1" x14ac:dyDescent="0.25">
      <c r="A1611" s="21">
        <v>63</v>
      </c>
      <c r="B1611" s="33" t="s">
        <v>829</v>
      </c>
      <c r="C1611" s="111">
        <f t="shared" si="189"/>
        <v>2614151.0299999998</v>
      </c>
      <c r="D1611" s="29">
        <f t="shared" si="190"/>
        <v>54770.74</v>
      </c>
      <c r="E1611" s="30"/>
      <c r="F1611" s="34">
        <v>739926.05</v>
      </c>
      <c r="G1611" s="34"/>
      <c r="H1611" s="34"/>
      <c r="I1611" s="34"/>
      <c r="J1611" s="34"/>
      <c r="K1611" s="30"/>
      <c r="L1611" s="31"/>
      <c r="M1611" s="30"/>
      <c r="N1611" s="30"/>
      <c r="O1611" s="35"/>
      <c r="P1611" s="35"/>
      <c r="Q1611" s="32">
        <v>1819454.24</v>
      </c>
      <c r="R1611" s="30"/>
      <c r="S1611" s="30"/>
    </row>
    <row r="1612" spans="1:19" hidden="1" x14ac:dyDescent="0.25">
      <c r="A1612" s="21">
        <v>64</v>
      </c>
      <c r="B1612" s="33" t="s">
        <v>830</v>
      </c>
      <c r="C1612" s="111">
        <f t="shared" si="189"/>
        <v>4813629.5199999996</v>
      </c>
      <c r="D1612" s="29">
        <f t="shared" si="190"/>
        <v>100853.41</v>
      </c>
      <c r="E1612" s="30"/>
      <c r="F1612" s="34"/>
      <c r="G1612" s="30"/>
      <c r="H1612" s="30"/>
      <c r="I1612" s="30"/>
      <c r="J1612" s="30"/>
      <c r="K1612" s="30"/>
      <c r="L1612" s="31"/>
      <c r="M1612" s="30"/>
      <c r="N1612" s="30" t="s">
        <v>116</v>
      </c>
      <c r="O1612" s="32">
        <v>2930391.2</v>
      </c>
      <c r="P1612" s="35"/>
      <c r="Q1612" s="32">
        <v>1782384.91</v>
      </c>
      <c r="R1612" s="30"/>
      <c r="S1612" s="30"/>
    </row>
    <row r="1613" spans="1:19" hidden="1" x14ac:dyDescent="0.25">
      <c r="A1613" s="21">
        <v>65</v>
      </c>
      <c r="B1613" s="33" t="s">
        <v>831</v>
      </c>
      <c r="C1613" s="111">
        <f t="shared" si="189"/>
        <v>1863269.76</v>
      </c>
      <c r="D1613" s="29">
        <f t="shared" si="190"/>
        <v>39038.550000000003</v>
      </c>
      <c r="E1613" s="30"/>
      <c r="F1613" s="34"/>
      <c r="G1613" s="34"/>
      <c r="H1613" s="32"/>
      <c r="I1613" s="32"/>
      <c r="J1613" s="32"/>
      <c r="K1613" s="30"/>
      <c r="L1613" s="31"/>
      <c r="M1613" s="30"/>
      <c r="N1613" s="30"/>
      <c r="O1613" s="30"/>
      <c r="P1613" s="30"/>
      <c r="Q1613" s="35">
        <v>1824231.21</v>
      </c>
      <c r="R1613" s="30"/>
      <c r="S1613" s="30"/>
    </row>
    <row r="1614" spans="1:19" hidden="1" x14ac:dyDescent="0.25">
      <c r="A1614" s="21">
        <v>66</v>
      </c>
      <c r="B1614" s="28" t="s">
        <v>832</v>
      </c>
      <c r="C1614" s="111">
        <f t="shared" si="189"/>
        <v>4018386.85</v>
      </c>
      <c r="D1614" s="29">
        <f t="shared" si="190"/>
        <v>84191.77</v>
      </c>
      <c r="E1614" s="30"/>
      <c r="F1614" s="30">
        <v>303834.37</v>
      </c>
      <c r="G1614" s="30">
        <v>965386.82</v>
      </c>
      <c r="H1614" s="30">
        <v>700750.2</v>
      </c>
      <c r="I1614" s="30">
        <v>335114.37</v>
      </c>
      <c r="J1614" s="30">
        <v>400782.82</v>
      </c>
      <c r="K1614" s="30"/>
      <c r="L1614" s="31"/>
      <c r="M1614" s="35"/>
      <c r="N1614" s="35" t="s">
        <v>116</v>
      </c>
      <c r="O1614" s="32">
        <v>1228326.5</v>
      </c>
      <c r="P1614" s="30"/>
      <c r="Q1614" s="34"/>
      <c r="R1614" s="30"/>
      <c r="S1614" s="30"/>
    </row>
    <row r="1615" spans="1:19" hidden="1" x14ac:dyDescent="0.25">
      <c r="A1615" s="21">
        <v>67</v>
      </c>
      <c r="B1615" s="63" t="s">
        <v>1050</v>
      </c>
      <c r="C1615" s="111">
        <f t="shared" si="189"/>
        <v>3055967.32</v>
      </c>
      <c r="D1615" s="29">
        <f t="shared" si="190"/>
        <v>61039.48</v>
      </c>
      <c r="E1615" s="30">
        <v>142615.60999999999</v>
      </c>
      <c r="F1615" s="32"/>
      <c r="G1615" s="32"/>
      <c r="H1615" s="32"/>
      <c r="I1615" s="32"/>
      <c r="J1615" s="32"/>
      <c r="K1615" s="30"/>
      <c r="L1615" s="31">
        <v>1</v>
      </c>
      <c r="M1615" s="30">
        <v>2852312.23</v>
      </c>
      <c r="N1615" s="30"/>
      <c r="O1615" s="30"/>
      <c r="P1615" s="30"/>
      <c r="Q1615" s="30"/>
      <c r="R1615" s="30"/>
      <c r="S1615" s="30"/>
    </row>
    <row r="1616" spans="1:19" hidden="1" x14ac:dyDescent="0.25">
      <c r="A1616" s="21">
        <v>68</v>
      </c>
      <c r="B1616" s="33" t="s">
        <v>833</v>
      </c>
      <c r="C1616" s="111">
        <f t="shared" si="189"/>
        <v>4933342.53</v>
      </c>
      <c r="D1616" s="29">
        <f t="shared" si="190"/>
        <v>103361.59</v>
      </c>
      <c r="E1616" s="30"/>
      <c r="F1616" s="32"/>
      <c r="G1616" s="32"/>
      <c r="H1616" s="32"/>
      <c r="I1616" s="32"/>
      <c r="J1616" s="32"/>
      <c r="K1616" s="30"/>
      <c r="L1616" s="31"/>
      <c r="M1616" s="30"/>
      <c r="N1616" s="30"/>
      <c r="O1616" s="30"/>
      <c r="P1616" s="30"/>
      <c r="Q1616" s="34">
        <v>4829980.9400000004</v>
      </c>
      <c r="R1616" s="30"/>
      <c r="S1616" s="30"/>
    </row>
    <row r="1617" spans="1:19" hidden="1" x14ac:dyDescent="0.25">
      <c r="A1617" s="21">
        <v>69</v>
      </c>
      <c r="B1617" s="33" t="s">
        <v>1190</v>
      </c>
      <c r="C1617" s="111">
        <f>ROUND(SUM(D1617+E1617+F1617+G1617+H1617+I1617+J1617+K1617+M1617+O1617+P1617+Q1617+R1617+S1617),2)</f>
        <v>8121966.5700000003</v>
      </c>
      <c r="D1617" s="29">
        <f>ROUND((F1617+G1617+H1617+I1617+J1617+K1617+M1617+O1617+P1617+Q1617+R1617+S1617)*0.0214,2)</f>
        <v>162227.07</v>
      </c>
      <c r="E1617" s="30">
        <v>379035.2</v>
      </c>
      <c r="F1617" s="34"/>
      <c r="G1617" s="34"/>
      <c r="H1617" s="34"/>
      <c r="I1617" s="34"/>
      <c r="J1617" s="34"/>
      <c r="K1617" s="30"/>
      <c r="L1617" s="31">
        <v>2</v>
      </c>
      <c r="M1617" s="30">
        <v>7580704.2999999998</v>
      </c>
      <c r="N1617" s="30"/>
      <c r="O1617" s="30"/>
      <c r="P1617" s="30"/>
      <c r="Q1617" s="34"/>
      <c r="R1617" s="30"/>
      <c r="S1617" s="30"/>
    </row>
    <row r="1618" spans="1:19" hidden="1" x14ac:dyDescent="0.25">
      <c r="A1618" s="21">
        <v>70</v>
      </c>
      <c r="B1618" s="33" t="s">
        <v>345</v>
      </c>
      <c r="C1618" s="111">
        <f t="shared" si="189"/>
        <v>1359265.06</v>
      </c>
      <c r="D1618" s="29">
        <f t="shared" si="190"/>
        <v>27149.78</v>
      </c>
      <c r="E1618" s="30">
        <v>63434.06</v>
      </c>
      <c r="F1618" s="34"/>
      <c r="G1618" s="34"/>
      <c r="H1618" s="34"/>
      <c r="I1618" s="34"/>
      <c r="J1618" s="34"/>
      <c r="K1618" s="30">
        <v>1268681.22</v>
      </c>
      <c r="L1618" s="31"/>
      <c r="M1618" s="30"/>
      <c r="N1618" s="30"/>
      <c r="O1618" s="30"/>
      <c r="P1618" s="30"/>
      <c r="Q1618" s="34"/>
      <c r="R1618" s="30"/>
      <c r="S1618" s="30"/>
    </row>
    <row r="1619" spans="1:19" hidden="1" x14ac:dyDescent="0.25">
      <c r="A1619" s="21">
        <v>71</v>
      </c>
      <c r="B1619" s="33" t="s">
        <v>143</v>
      </c>
      <c r="C1619" s="111">
        <f t="shared" si="189"/>
        <v>1301030.4099999999</v>
      </c>
      <c r="D1619" s="29">
        <f t="shared" si="190"/>
        <v>25986.61</v>
      </c>
      <c r="E1619" s="30">
        <v>60716.37</v>
      </c>
      <c r="F1619" s="34"/>
      <c r="G1619" s="34"/>
      <c r="H1619" s="34"/>
      <c r="I1619" s="34"/>
      <c r="J1619" s="34"/>
      <c r="K1619" s="30">
        <v>1214327.43</v>
      </c>
      <c r="L1619" s="31"/>
      <c r="M1619" s="30"/>
      <c r="N1619" s="30"/>
      <c r="O1619" s="30"/>
      <c r="P1619" s="30"/>
      <c r="Q1619" s="34"/>
      <c r="R1619" s="30"/>
      <c r="S1619" s="30"/>
    </row>
    <row r="1620" spans="1:19" hidden="1" x14ac:dyDescent="0.25">
      <c r="A1620" s="21">
        <v>72</v>
      </c>
      <c r="B1620" s="33" t="s">
        <v>146</v>
      </c>
      <c r="C1620" s="111">
        <f t="shared" si="189"/>
        <v>2234167.98</v>
      </c>
      <c r="D1620" s="29">
        <f t="shared" si="190"/>
        <v>44624.97</v>
      </c>
      <c r="E1620" s="30">
        <v>104263.95</v>
      </c>
      <c r="F1620" s="34"/>
      <c r="G1620" s="34"/>
      <c r="H1620" s="34"/>
      <c r="I1620" s="34"/>
      <c r="J1620" s="34"/>
      <c r="K1620" s="30">
        <v>2085279.06</v>
      </c>
      <c r="L1620" s="31"/>
      <c r="M1620" s="30"/>
      <c r="N1620" s="30"/>
      <c r="O1620" s="30"/>
      <c r="P1620" s="30"/>
      <c r="Q1620" s="34"/>
      <c r="R1620" s="30"/>
      <c r="S1620" s="30"/>
    </row>
    <row r="1621" spans="1:19" hidden="1" x14ac:dyDescent="0.25">
      <c r="A1621" s="21">
        <v>73</v>
      </c>
      <c r="B1621" s="33" t="s">
        <v>914</v>
      </c>
      <c r="C1621" s="111">
        <f t="shared" si="189"/>
        <v>1723226.53</v>
      </c>
      <c r="D1621" s="29">
        <f t="shared" si="190"/>
        <v>34419.5</v>
      </c>
      <c r="E1621" s="30">
        <v>80419.38</v>
      </c>
      <c r="F1621" s="34"/>
      <c r="G1621" s="34"/>
      <c r="H1621" s="34"/>
      <c r="I1621" s="34"/>
      <c r="J1621" s="34"/>
      <c r="K1621" s="30">
        <v>1608387.65</v>
      </c>
      <c r="L1621" s="31"/>
      <c r="M1621" s="30"/>
      <c r="N1621" s="30"/>
      <c r="O1621" s="30"/>
      <c r="P1621" s="30"/>
      <c r="Q1621" s="34"/>
      <c r="R1621" s="30"/>
      <c r="S1621" s="30"/>
    </row>
    <row r="1622" spans="1:19" hidden="1" x14ac:dyDescent="0.25">
      <c r="A1622" s="21">
        <v>74</v>
      </c>
      <c r="B1622" s="33" t="s">
        <v>426</v>
      </c>
      <c r="C1622" s="111">
        <f t="shared" si="189"/>
        <v>1204347.3899999999</v>
      </c>
      <c r="D1622" s="29">
        <f t="shared" si="190"/>
        <v>24055.47</v>
      </c>
      <c r="E1622" s="30">
        <v>56204.38</v>
      </c>
      <c r="F1622" s="34"/>
      <c r="G1622" s="34"/>
      <c r="H1622" s="34"/>
      <c r="I1622" s="34"/>
      <c r="J1622" s="34"/>
      <c r="K1622" s="30">
        <v>1124087.54</v>
      </c>
      <c r="L1622" s="31"/>
      <c r="M1622" s="30"/>
      <c r="N1622" s="30"/>
      <c r="O1622" s="30"/>
      <c r="P1622" s="30"/>
      <c r="Q1622" s="34"/>
      <c r="R1622" s="30"/>
      <c r="S1622" s="30"/>
    </row>
    <row r="1623" spans="1:19" hidden="1" x14ac:dyDescent="0.25">
      <c r="A1623" s="21">
        <v>75</v>
      </c>
      <c r="B1623" s="33" t="s">
        <v>154</v>
      </c>
      <c r="C1623" s="111">
        <f t="shared" si="189"/>
        <v>1705341.2</v>
      </c>
      <c r="D1623" s="29">
        <f t="shared" si="190"/>
        <v>34062.26</v>
      </c>
      <c r="E1623" s="30">
        <v>79584.710000000006</v>
      </c>
      <c r="F1623" s="34"/>
      <c r="G1623" s="34"/>
      <c r="H1623" s="34"/>
      <c r="I1623" s="34"/>
      <c r="J1623" s="34"/>
      <c r="K1623" s="30">
        <v>1591694.23</v>
      </c>
      <c r="L1623" s="31"/>
      <c r="M1623" s="30"/>
      <c r="N1623" s="30"/>
      <c r="O1623" s="30"/>
      <c r="P1623" s="30"/>
      <c r="Q1623" s="34"/>
      <c r="R1623" s="30"/>
      <c r="S1623" s="30"/>
    </row>
    <row r="1624" spans="1:19" hidden="1" x14ac:dyDescent="0.25">
      <c r="A1624" s="21">
        <v>76</v>
      </c>
      <c r="B1624" s="33" t="s">
        <v>834</v>
      </c>
      <c r="C1624" s="111">
        <f t="shared" si="189"/>
        <v>4838522.59</v>
      </c>
      <c r="D1624" s="29">
        <f t="shared" si="190"/>
        <v>101374.96</v>
      </c>
      <c r="E1624" s="30"/>
      <c r="F1624" s="34"/>
      <c r="G1624" s="34">
        <v>1310555.19</v>
      </c>
      <c r="H1624" s="34"/>
      <c r="I1624" s="34"/>
      <c r="J1624" s="34">
        <v>544072.56999999995</v>
      </c>
      <c r="K1624" s="30"/>
      <c r="L1624" s="31"/>
      <c r="M1624" s="30"/>
      <c r="N1624" s="35" t="s">
        <v>116</v>
      </c>
      <c r="O1624" s="35">
        <v>1667502.26</v>
      </c>
      <c r="P1624" s="30"/>
      <c r="Q1624" s="35">
        <v>1215017.6100000001</v>
      </c>
      <c r="R1624" s="30"/>
      <c r="S1624" s="30"/>
    </row>
    <row r="1625" spans="1:19" hidden="1" x14ac:dyDescent="0.25">
      <c r="A1625" s="21">
        <v>77</v>
      </c>
      <c r="B1625" s="33" t="s">
        <v>835</v>
      </c>
      <c r="C1625" s="111">
        <f t="shared" si="189"/>
        <v>12241731.119999999</v>
      </c>
      <c r="D1625" s="29">
        <f t="shared" si="190"/>
        <v>256484.28</v>
      </c>
      <c r="E1625" s="30"/>
      <c r="F1625" s="34"/>
      <c r="G1625" s="34"/>
      <c r="H1625" s="34">
        <v>6102973.2000000002</v>
      </c>
      <c r="I1625" s="34">
        <v>2393679.3199999998</v>
      </c>
      <c r="J1625" s="34">
        <v>3488594.32</v>
      </c>
      <c r="K1625" s="30"/>
      <c r="L1625" s="31"/>
      <c r="M1625" s="30"/>
      <c r="N1625" s="25"/>
      <c r="O1625" s="27"/>
      <c r="P1625" s="30"/>
      <c r="Q1625" s="35"/>
      <c r="R1625" s="30"/>
      <c r="S1625" s="30"/>
    </row>
    <row r="1626" spans="1:19" hidden="1" x14ac:dyDescent="0.25">
      <c r="A1626" s="21">
        <v>78</v>
      </c>
      <c r="B1626" s="33" t="s">
        <v>836</v>
      </c>
      <c r="C1626" s="111">
        <f t="shared" si="189"/>
        <v>4784215.9800000004</v>
      </c>
      <c r="D1626" s="29">
        <f t="shared" si="190"/>
        <v>100237.15</v>
      </c>
      <c r="E1626" s="30"/>
      <c r="F1626" s="34"/>
      <c r="G1626" s="34"/>
      <c r="H1626" s="34"/>
      <c r="I1626" s="34"/>
      <c r="J1626" s="34"/>
      <c r="K1626" s="30"/>
      <c r="L1626" s="31"/>
      <c r="M1626" s="30"/>
      <c r="N1626" s="30" t="s">
        <v>56</v>
      </c>
      <c r="O1626" s="32">
        <v>4683978.83</v>
      </c>
      <c r="P1626" s="30"/>
      <c r="Q1626" s="35"/>
      <c r="R1626" s="30"/>
      <c r="S1626" s="30"/>
    </row>
    <row r="1627" spans="1:19" hidden="1" x14ac:dyDescent="0.25">
      <c r="A1627" s="21">
        <v>79</v>
      </c>
      <c r="B1627" s="33" t="s">
        <v>372</v>
      </c>
      <c r="C1627" s="111">
        <f t="shared" si="189"/>
        <v>17041856.23</v>
      </c>
      <c r="D1627" s="29">
        <f t="shared" si="190"/>
        <v>357054.75</v>
      </c>
      <c r="E1627" s="30"/>
      <c r="F1627" s="34"/>
      <c r="G1627" s="34"/>
      <c r="H1627" s="34"/>
      <c r="I1627" s="34"/>
      <c r="J1627" s="34"/>
      <c r="K1627" s="30"/>
      <c r="L1627" s="31"/>
      <c r="M1627" s="30"/>
      <c r="N1627" s="30" t="s">
        <v>56</v>
      </c>
      <c r="O1627" s="32">
        <v>9651952.2599999998</v>
      </c>
      <c r="P1627" s="30"/>
      <c r="Q1627" s="32">
        <v>7032849.2199999997</v>
      </c>
      <c r="R1627" s="30"/>
      <c r="S1627" s="30"/>
    </row>
    <row r="1628" spans="1:19" hidden="1" x14ac:dyDescent="0.25">
      <c r="A1628" s="21">
        <v>80</v>
      </c>
      <c r="B1628" s="33" t="s">
        <v>837</v>
      </c>
      <c r="C1628" s="111">
        <f t="shared" si="189"/>
        <v>11283066.43</v>
      </c>
      <c r="D1628" s="29">
        <f t="shared" si="190"/>
        <v>236398.69</v>
      </c>
      <c r="E1628" s="30"/>
      <c r="F1628" s="35"/>
      <c r="G1628" s="34"/>
      <c r="H1628" s="30"/>
      <c r="I1628" s="30"/>
      <c r="J1628" s="30"/>
      <c r="K1628" s="30"/>
      <c r="L1628" s="31"/>
      <c r="M1628" s="30"/>
      <c r="N1628" s="30" t="s">
        <v>116</v>
      </c>
      <c r="O1628" s="35">
        <v>6390361.2999999998</v>
      </c>
      <c r="P1628" s="30"/>
      <c r="Q1628" s="35">
        <v>4656306.4400000004</v>
      </c>
      <c r="R1628" s="30"/>
      <c r="S1628" s="30"/>
    </row>
    <row r="1629" spans="1:19" hidden="1" x14ac:dyDescent="0.25">
      <c r="A1629" s="21">
        <v>81</v>
      </c>
      <c r="B1629" s="33" t="s">
        <v>165</v>
      </c>
      <c r="C1629" s="111">
        <f>ROUND(SUM(D1629+E1629+F1629+G1629+H1629+I1629+J1629+K1629+M1629+O1629+P1629+Q1629+R1629+S1629),2)</f>
        <v>809311.09</v>
      </c>
      <c r="D1629" s="29">
        <f>ROUND((F1629+G1629+H1629+I1629+J1629+K1629+M1629+O1629+P1629+Q1629+R1629+S1629)*0.0214,2)</f>
        <v>16956.39</v>
      </c>
      <c r="E1629" s="30"/>
      <c r="F1629" s="35"/>
      <c r="G1629" s="34"/>
      <c r="H1629" s="30"/>
      <c r="I1629" s="30"/>
      <c r="J1629" s="30"/>
      <c r="K1629" s="30">
        <v>792354.7</v>
      </c>
      <c r="L1629" s="31"/>
      <c r="M1629" s="30"/>
      <c r="N1629" s="30"/>
      <c r="O1629" s="35"/>
      <c r="P1629" s="30"/>
      <c r="Q1629" s="35"/>
      <c r="R1629" s="30"/>
      <c r="S1629" s="30"/>
    </row>
    <row r="1630" spans="1:19" hidden="1" x14ac:dyDescent="0.25">
      <c r="A1630" s="21">
        <v>82</v>
      </c>
      <c r="B1630" s="33" t="s">
        <v>838</v>
      </c>
      <c r="C1630" s="111">
        <f t="shared" si="189"/>
        <v>7115774.6100000003</v>
      </c>
      <c r="D1630" s="29">
        <f t="shared" si="190"/>
        <v>149087.10999999999</v>
      </c>
      <c r="E1630" s="30"/>
      <c r="F1630" s="35"/>
      <c r="G1630" s="30"/>
      <c r="H1630" s="34"/>
      <c r="I1630" s="34"/>
      <c r="J1630" s="34"/>
      <c r="K1630" s="30"/>
      <c r="L1630" s="31"/>
      <c r="M1630" s="30"/>
      <c r="N1630" s="30"/>
      <c r="O1630" s="35"/>
      <c r="P1630" s="30"/>
      <c r="Q1630" s="35">
        <v>6966687.5</v>
      </c>
      <c r="R1630" s="30"/>
      <c r="S1630" s="30"/>
    </row>
    <row r="1631" spans="1:19" hidden="1" x14ac:dyDescent="0.25">
      <c r="A1631" s="21">
        <v>83</v>
      </c>
      <c r="B1631" s="33" t="s">
        <v>839</v>
      </c>
      <c r="C1631" s="111">
        <f t="shared" si="189"/>
        <v>9197918.7100000009</v>
      </c>
      <c r="D1631" s="29">
        <f t="shared" si="190"/>
        <v>192711.44</v>
      </c>
      <c r="E1631" s="30"/>
      <c r="F1631" s="35"/>
      <c r="G1631" s="32"/>
      <c r="H1631" s="35"/>
      <c r="I1631" s="35"/>
      <c r="J1631" s="35"/>
      <c r="K1631" s="30"/>
      <c r="L1631" s="31"/>
      <c r="M1631" s="30"/>
      <c r="N1631" s="30"/>
      <c r="O1631" s="30"/>
      <c r="P1631" s="30"/>
      <c r="Q1631" s="30">
        <v>9005207.2699999996</v>
      </c>
      <c r="R1631" s="30"/>
      <c r="S1631" s="30"/>
    </row>
    <row r="1632" spans="1:19" hidden="1" x14ac:dyDescent="0.25">
      <c r="A1632" s="21">
        <v>84</v>
      </c>
      <c r="B1632" s="33" t="s">
        <v>840</v>
      </c>
      <c r="C1632" s="111">
        <f t="shared" si="189"/>
        <v>3462605.49</v>
      </c>
      <c r="D1632" s="29">
        <f t="shared" si="190"/>
        <v>72547.25</v>
      </c>
      <c r="E1632" s="30"/>
      <c r="F1632" s="35"/>
      <c r="G1632" s="35"/>
      <c r="H1632" s="32"/>
      <c r="I1632" s="32"/>
      <c r="J1632" s="32"/>
      <c r="K1632" s="30"/>
      <c r="L1632" s="31"/>
      <c r="M1632" s="30"/>
      <c r="N1632" s="30"/>
      <c r="O1632" s="30"/>
      <c r="P1632" s="30">
        <v>3390058.24</v>
      </c>
      <c r="Q1632" s="32"/>
      <c r="R1632" s="30"/>
      <c r="S1632" s="30"/>
    </row>
    <row r="1633" spans="1:19" hidden="1" x14ac:dyDescent="0.25">
      <c r="A1633" s="21">
        <v>85</v>
      </c>
      <c r="B1633" s="33" t="s">
        <v>841</v>
      </c>
      <c r="C1633" s="111">
        <f t="shared" si="189"/>
        <v>9369762.6999999993</v>
      </c>
      <c r="D1633" s="29">
        <f t="shared" si="190"/>
        <v>196311.85</v>
      </c>
      <c r="E1633" s="30"/>
      <c r="F1633" s="32">
        <v>2089177.59</v>
      </c>
      <c r="G1633" s="35"/>
      <c r="H1633" s="35">
        <v>4792467.22</v>
      </c>
      <c r="I1633" s="35">
        <v>2291806.04</v>
      </c>
      <c r="J1633" s="35"/>
      <c r="K1633" s="30"/>
      <c r="L1633" s="31"/>
      <c r="M1633" s="30"/>
      <c r="N1633" s="30"/>
      <c r="O1633" s="34"/>
      <c r="P1633" s="30"/>
      <c r="Q1633" s="34"/>
      <c r="R1633" s="30"/>
      <c r="S1633" s="30"/>
    </row>
    <row r="1634" spans="1:19" hidden="1" x14ac:dyDescent="0.25">
      <c r="A1634" s="21">
        <v>86</v>
      </c>
      <c r="B1634" s="33" t="s">
        <v>179</v>
      </c>
      <c r="C1634" s="111">
        <f t="shared" si="189"/>
        <v>32651083.18</v>
      </c>
      <c r="D1634" s="29">
        <f t="shared" si="190"/>
        <v>684093.58</v>
      </c>
      <c r="E1634" s="30"/>
      <c r="F1634" s="35">
        <v>2639101.5</v>
      </c>
      <c r="G1634" s="35">
        <v>11116618.699999999</v>
      </c>
      <c r="H1634" s="32">
        <v>7306167.4000000004</v>
      </c>
      <c r="I1634" s="32">
        <v>2865567</v>
      </c>
      <c r="J1634" s="32">
        <v>4176350.7</v>
      </c>
      <c r="K1634" s="30"/>
      <c r="L1634" s="16"/>
      <c r="M1634" s="30"/>
      <c r="N1634" s="30"/>
      <c r="O1634" s="35"/>
      <c r="P1634" s="30">
        <v>3863184.3</v>
      </c>
      <c r="Q1634" s="34"/>
      <c r="R1634" s="30"/>
      <c r="S1634" s="30"/>
    </row>
    <row r="1635" spans="1:19" hidden="1" x14ac:dyDescent="0.25">
      <c r="A1635" s="21">
        <v>87</v>
      </c>
      <c r="B1635" s="33" t="s">
        <v>180</v>
      </c>
      <c r="C1635" s="111">
        <f t="shared" si="189"/>
        <v>4864843.22</v>
      </c>
      <c r="D1635" s="29">
        <f t="shared" si="190"/>
        <v>101926.42</v>
      </c>
      <c r="E1635" s="30"/>
      <c r="F1635" s="35">
        <v>2308594.4</v>
      </c>
      <c r="G1635" s="32"/>
      <c r="H1635" s="35"/>
      <c r="I1635" s="32"/>
      <c r="J1635" s="32"/>
      <c r="K1635" s="30"/>
      <c r="L1635" s="16"/>
      <c r="M1635" s="30"/>
      <c r="N1635" s="30"/>
      <c r="O1635" s="35"/>
      <c r="P1635" s="30">
        <v>2454322.4</v>
      </c>
      <c r="Q1635" s="34"/>
      <c r="R1635" s="30"/>
      <c r="S1635" s="30"/>
    </row>
    <row r="1636" spans="1:19" hidden="1" x14ac:dyDescent="0.25">
      <c r="A1636" s="21">
        <v>88</v>
      </c>
      <c r="B1636" s="33" t="s">
        <v>181</v>
      </c>
      <c r="C1636" s="111">
        <f t="shared" si="189"/>
        <v>6405805.4800000004</v>
      </c>
      <c r="D1636" s="29">
        <f t="shared" si="190"/>
        <v>134212.1</v>
      </c>
      <c r="E1636" s="30"/>
      <c r="F1636" s="35">
        <v>2536090.6</v>
      </c>
      <c r="G1636" s="35"/>
      <c r="H1636" s="35"/>
      <c r="I1636" s="35"/>
      <c r="J1636" s="35"/>
      <c r="K1636" s="30"/>
      <c r="L1636" s="16"/>
      <c r="M1636" s="30"/>
      <c r="N1636" s="30"/>
      <c r="O1636" s="32"/>
      <c r="P1636" s="30">
        <v>3735502.78</v>
      </c>
      <c r="Q1636" s="32"/>
      <c r="R1636" s="30"/>
      <c r="S1636" s="30"/>
    </row>
    <row r="1637" spans="1:19" hidden="1" x14ac:dyDescent="0.25">
      <c r="A1637" s="21">
        <v>89</v>
      </c>
      <c r="B1637" s="33" t="s">
        <v>182</v>
      </c>
      <c r="C1637" s="111">
        <f t="shared" si="189"/>
        <v>6439270.5499999998</v>
      </c>
      <c r="D1637" s="29">
        <f t="shared" si="190"/>
        <v>134913.25</v>
      </c>
      <c r="E1637" s="30"/>
      <c r="F1637" s="30">
        <v>2578312.5</v>
      </c>
      <c r="G1637" s="35"/>
      <c r="H1637" s="30"/>
      <c r="I1637" s="30"/>
      <c r="J1637" s="30"/>
      <c r="K1637" s="30"/>
      <c r="L1637" s="16"/>
      <c r="M1637" s="30"/>
      <c r="N1637" s="30"/>
      <c r="O1637" s="34"/>
      <c r="P1637" s="30">
        <v>3726044.8</v>
      </c>
      <c r="Q1637" s="34"/>
      <c r="R1637" s="30"/>
      <c r="S1637" s="30"/>
    </row>
    <row r="1638" spans="1:19" hidden="1" x14ac:dyDescent="0.25">
      <c r="A1638" s="21">
        <v>90</v>
      </c>
      <c r="B1638" s="33" t="s">
        <v>183</v>
      </c>
      <c r="C1638" s="111">
        <f t="shared" si="189"/>
        <v>33900632.479999997</v>
      </c>
      <c r="D1638" s="29">
        <f t="shared" si="190"/>
        <v>710273.68</v>
      </c>
      <c r="E1638" s="30"/>
      <c r="F1638" s="34">
        <v>2333108.2000000002</v>
      </c>
      <c r="G1638" s="32">
        <v>9827691</v>
      </c>
      <c r="H1638" s="34">
        <v>6459046.4000000004</v>
      </c>
      <c r="I1638" s="34">
        <v>2533315.9</v>
      </c>
      <c r="J1638" s="34"/>
      <c r="K1638" s="30"/>
      <c r="L1638" s="16"/>
      <c r="M1638" s="30"/>
      <c r="N1638" s="30" t="s">
        <v>56</v>
      </c>
      <c r="O1638" s="30">
        <v>8647635.0999999996</v>
      </c>
      <c r="P1638" s="30">
        <v>3389562.2</v>
      </c>
      <c r="Q1638" s="35"/>
      <c r="R1638" s="30"/>
      <c r="S1638" s="30"/>
    </row>
    <row r="1639" spans="1:19" hidden="1" x14ac:dyDescent="0.25">
      <c r="A1639" s="21">
        <v>91</v>
      </c>
      <c r="B1639" s="33" t="s">
        <v>184</v>
      </c>
      <c r="C1639" s="111">
        <f t="shared" si="189"/>
        <v>51327219.979999997</v>
      </c>
      <c r="D1639" s="29">
        <f t="shared" si="190"/>
        <v>1075389.18</v>
      </c>
      <c r="E1639" s="30"/>
      <c r="F1639" s="30">
        <v>3379868.4</v>
      </c>
      <c r="G1639" s="34">
        <v>14236931.5</v>
      </c>
      <c r="H1639" s="35">
        <v>9356928.4000000004</v>
      </c>
      <c r="I1639" s="35">
        <v>3669900.2</v>
      </c>
      <c r="J1639" s="35">
        <v>5348606.5</v>
      </c>
      <c r="K1639" s="30"/>
      <c r="L1639" s="16"/>
      <c r="M1639" s="30"/>
      <c r="N1639" s="30" t="s">
        <v>56</v>
      </c>
      <c r="O1639" s="34">
        <v>14259595.800000001</v>
      </c>
      <c r="P1639" s="30"/>
      <c r="Q1639" s="30"/>
      <c r="R1639" s="30"/>
      <c r="S1639" s="30"/>
    </row>
    <row r="1640" spans="1:19" hidden="1" x14ac:dyDescent="0.25">
      <c r="A1640" s="21">
        <v>92</v>
      </c>
      <c r="B1640" s="33" t="s">
        <v>185</v>
      </c>
      <c r="C1640" s="111">
        <f t="shared" si="189"/>
        <v>6476639.5899999999</v>
      </c>
      <c r="D1640" s="29">
        <f t="shared" si="190"/>
        <v>135696.19</v>
      </c>
      <c r="E1640" s="30"/>
      <c r="F1640" s="30">
        <v>2566881.6</v>
      </c>
      <c r="G1640" s="32"/>
      <c r="H1640" s="30"/>
      <c r="I1640" s="30"/>
      <c r="J1640" s="30"/>
      <c r="K1640" s="30"/>
      <c r="L1640" s="16"/>
      <c r="M1640" s="30"/>
      <c r="N1640" s="30"/>
      <c r="O1640" s="30"/>
      <c r="P1640" s="30">
        <v>3774061.8</v>
      </c>
      <c r="Q1640" s="30"/>
      <c r="R1640" s="30"/>
      <c r="S1640" s="30"/>
    </row>
    <row r="1641" spans="1:19" hidden="1" x14ac:dyDescent="0.25">
      <c r="A1641" s="21">
        <v>93</v>
      </c>
      <c r="B1641" s="33" t="s">
        <v>186</v>
      </c>
      <c r="C1641" s="111">
        <f t="shared" si="189"/>
        <v>30495156.690000001</v>
      </c>
      <c r="D1641" s="29">
        <f t="shared" si="190"/>
        <v>638923.39</v>
      </c>
      <c r="E1641" s="30"/>
      <c r="F1641" s="35"/>
      <c r="G1641" s="34"/>
      <c r="H1641" s="30"/>
      <c r="I1641" s="30"/>
      <c r="J1641" s="30"/>
      <c r="K1641" s="30"/>
      <c r="L1641" s="16"/>
      <c r="M1641" s="30"/>
      <c r="N1641" s="30" t="s">
        <v>116</v>
      </c>
      <c r="O1641" s="35">
        <v>13564375.5</v>
      </c>
      <c r="P1641" s="30"/>
      <c r="Q1641" s="35"/>
      <c r="R1641" s="30">
        <v>16291857.800000001</v>
      </c>
      <c r="S1641" s="30"/>
    </row>
    <row r="1642" spans="1:19" hidden="1" x14ac:dyDescent="0.25">
      <c r="A1642" s="21">
        <v>94</v>
      </c>
      <c r="B1642" s="33" t="s">
        <v>842</v>
      </c>
      <c r="C1642" s="111">
        <f t="shared" si="189"/>
        <v>15783790.09</v>
      </c>
      <c r="D1642" s="29">
        <f t="shared" si="190"/>
        <v>330696.21000000002</v>
      </c>
      <c r="E1642" s="30"/>
      <c r="F1642" s="30">
        <v>3714467.18</v>
      </c>
      <c r="G1642" s="30">
        <v>11738626.699999999</v>
      </c>
      <c r="H1642" s="35"/>
      <c r="I1642" s="35"/>
      <c r="J1642" s="35"/>
      <c r="K1642" s="30"/>
      <c r="L1642" s="31"/>
      <c r="M1642" s="30"/>
      <c r="N1642" s="30"/>
      <c r="O1642" s="30"/>
      <c r="P1642" s="30"/>
      <c r="Q1642" s="32"/>
      <c r="R1642" s="30"/>
      <c r="S1642" s="30"/>
    </row>
    <row r="1643" spans="1:19" hidden="1" x14ac:dyDescent="0.25">
      <c r="A1643" s="21">
        <v>95</v>
      </c>
      <c r="B1643" s="33" t="s">
        <v>843</v>
      </c>
      <c r="C1643" s="111">
        <f t="shared" si="189"/>
        <v>15316947.609999999</v>
      </c>
      <c r="D1643" s="29">
        <f t="shared" si="190"/>
        <v>320915.09999999998</v>
      </c>
      <c r="E1643" s="30"/>
      <c r="F1643" s="30">
        <v>2115062.59</v>
      </c>
      <c r="G1643" s="30">
        <v>6684116.1699999999</v>
      </c>
      <c r="H1643" s="30"/>
      <c r="I1643" s="30"/>
      <c r="J1643" s="30"/>
      <c r="K1643" s="30"/>
      <c r="L1643" s="31"/>
      <c r="M1643" s="30"/>
      <c r="N1643" s="30"/>
      <c r="O1643" s="32"/>
      <c r="P1643" s="30"/>
      <c r="Q1643" s="32">
        <v>6196853.75</v>
      </c>
      <c r="R1643" s="30"/>
      <c r="S1643" s="30"/>
    </row>
    <row r="1644" spans="1:19" hidden="1" x14ac:dyDescent="0.25">
      <c r="A1644" s="21">
        <v>96</v>
      </c>
      <c r="B1644" s="33" t="s">
        <v>844</v>
      </c>
      <c r="C1644" s="111">
        <f t="shared" si="189"/>
        <v>51590034.770000003</v>
      </c>
      <c r="D1644" s="29">
        <f t="shared" si="190"/>
        <v>1080895.58</v>
      </c>
      <c r="E1644" s="30"/>
      <c r="F1644" s="34">
        <v>3809016.49</v>
      </c>
      <c r="G1644" s="34">
        <v>12037425.699999999</v>
      </c>
      <c r="H1644" s="34">
        <v>8737690.2699999996</v>
      </c>
      <c r="I1644" s="34">
        <v>4178451.39</v>
      </c>
      <c r="J1644" s="34">
        <v>4997296.71</v>
      </c>
      <c r="K1644" s="30"/>
      <c r="L1644" s="31"/>
      <c r="M1644" s="30"/>
      <c r="N1644" s="30"/>
      <c r="O1644" s="32"/>
      <c r="P1644" s="34">
        <v>5589343.8799999999</v>
      </c>
      <c r="Q1644" s="35">
        <v>11159914.75</v>
      </c>
      <c r="R1644" s="30"/>
      <c r="S1644" s="30"/>
    </row>
    <row r="1645" spans="1:19" hidden="1" x14ac:dyDescent="0.25">
      <c r="A1645" s="21">
        <v>97</v>
      </c>
      <c r="B1645" s="33" t="s">
        <v>845</v>
      </c>
      <c r="C1645" s="111">
        <f t="shared" si="189"/>
        <v>15234250.390000001</v>
      </c>
      <c r="D1645" s="29">
        <f t="shared" si="190"/>
        <v>319182.45</v>
      </c>
      <c r="E1645" s="30"/>
      <c r="F1645" s="32">
        <v>2763448.75</v>
      </c>
      <c r="G1645" s="32"/>
      <c r="H1645" s="32"/>
      <c r="I1645" s="32"/>
      <c r="J1645" s="32"/>
      <c r="K1645" s="30"/>
      <c r="L1645" s="31"/>
      <c r="M1645" s="30"/>
      <c r="N1645" s="30"/>
      <c r="O1645" s="34"/>
      <c r="P1645" s="30">
        <v>4055079.68</v>
      </c>
      <c r="Q1645" s="30">
        <v>8096539.5099999998</v>
      </c>
      <c r="R1645" s="30"/>
      <c r="S1645" s="30"/>
    </row>
    <row r="1646" spans="1:19" hidden="1" x14ac:dyDescent="0.25">
      <c r="A1646" s="21">
        <v>98</v>
      </c>
      <c r="B1646" s="33" t="s">
        <v>846</v>
      </c>
      <c r="C1646" s="111">
        <f t="shared" si="189"/>
        <v>21128005.100000001</v>
      </c>
      <c r="D1646" s="29">
        <f t="shared" si="190"/>
        <v>442666.25</v>
      </c>
      <c r="E1646" s="30"/>
      <c r="F1646" s="30">
        <v>2417214.38</v>
      </c>
      <c r="G1646" s="35">
        <v>3819494.95</v>
      </c>
      <c r="H1646" s="30"/>
      <c r="I1646" s="30"/>
      <c r="J1646" s="30"/>
      <c r="K1646" s="30"/>
      <c r="L1646" s="31"/>
      <c r="M1646" s="30"/>
      <c r="N1646" s="30"/>
      <c r="O1646" s="32"/>
      <c r="P1646" s="30"/>
      <c r="Q1646" s="34"/>
      <c r="R1646" s="30">
        <v>14448629.52</v>
      </c>
      <c r="S1646" s="30"/>
    </row>
    <row r="1647" spans="1:19" hidden="1" x14ac:dyDescent="0.25">
      <c r="A1647" s="21">
        <v>99</v>
      </c>
      <c r="B1647" s="33" t="s">
        <v>847</v>
      </c>
      <c r="C1647" s="111">
        <f t="shared" si="189"/>
        <v>17484792.48</v>
      </c>
      <c r="D1647" s="29">
        <f t="shared" si="190"/>
        <v>366334.99</v>
      </c>
      <c r="E1647" s="30"/>
      <c r="F1647" s="34">
        <v>2037407.59</v>
      </c>
      <c r="G1647" s="32">
        <v>6438707.3499999996</v>
      </c>
      <c r="H1647" s="34"/>
      <c r="I1647" s="34"/>
      <c r="J1647" s="34">
        <v>2673007.66</v>
      </c>
      <c r="K1647" s="30"/>
      <c r="L1647" s="31"/>
      <c r="M1647" s="30"/>
      <c r="N1647" s="30"/>
      <c r="O1647" s="34"/>
      <c r="P1647" s="30"/>
      <c r="Q1647" s="30">
        <v>5969334.8899999997</v>
      </c>
      <c r="R1647" s="30"/>
      <c r="S1647" s="30"/>
    </row>
    <row r="1648" spans="1:19" hidden="1" x14ac:dyDescent="0.25">
      <c r="A1648" s="21">
        <v>100</v>
      </c>
      <c r="B1648" s="33" t="s">
        <v>848</v>
      </c>
      <c r="C1648" s="111">
        <f t="shared" si="189"/>
        <v>26919241.66</v>
      </c>
      <c r="D1648" s="29">
        <f t="shared" si="190"/>
        <v>564002.13</v>
      </c>
      <c r="E1648" s="30"/>
      <c r="F1648" s="34"/>
      <c r="G1648" s="35">
        <v>6461293.3099999996</v>
      </c>
      <c r="H1648" s="30"/>
      <c r="I1648" s="30"/>
      <c r="J1648" s="30">
        <v>2682384.14</v>
      </c>
      <c r="K1648" s="30"/>
      <c r="L1648" s="31"/>
      <c r="M1648" s="30"/>
      <c r="N1648" s="30" t="s">
        <v>116</v>
      </c>
      <c r="O1648" s="30">
        <v>8221112.1600000001</v>
      </c>
      <c r="P1648" s="30">
        <v>3000175.55</v>
      </c>
      <c r="Q1648" s="34">
        <v>5990274.3700000001</v>
      </c>
      <c r="R1648" s="30"/>
      <c r="S1648" s="30"/>
    </row>
    <row r="1649" spans="1:19" hidden="1" x14ac:dyDescent="0.25">
      <c r="A1649" s="21">
        <v>101</v>
      </c>
      <c r="B1649" s="33" t="s">
        <v>849</v>
      </c>
      <c r="C1649" s="111">
        <f t="shared" si="189"/>
        <v>5479507.8499999996</v>
      </c>
      <c r="D1649" s="29">
        <f t="shared" si="190"/>
        <v>114804.65</v>
      </c>
      <c r="E1649" s="30"/>
      <c r="F1649" s="30"/>
      <c r="G1649" s="30">
        <v>2156105.2799999998</v>
      </c>
      <c r="H1649" s="30">
        <v>1565067.2</v>
      </c>
      <c r="I1649" s="30">
        <v>748430.88</v>
      </c>
      <c r="J1649" s="30">
        <v>895099.84</v>
      </c>
      <c r="K1649" s="30"/>
      <c r="L1649" s="31"/>
      <c r="M1649" s="30"/>
      <c r="N1649" s="30"/>
      <c r="O1649" s="34"/>
      <c r="P1649" s="30"/>
      <c r="Q1649" s="35"/>
      <c r="R1649" s="30"/>
      <c r="S1649" s="30"/>
    </row>
    <row r="1650" spans="1:19" hidden="1" x14ac:dyDescent="0.25">
      <c r="A1650" s="21">
        <v>102</v>
      </c>
      <c r="B1650" s="33" t="s">
        <v>1131</v>
      </c>
      <c r="C1650" s="111">
        <f t="shared" si="189"/>
        <v>6961035.3099999996</v>
      </c>
      <c r="D1650" s="29">
        <f t="shared" si="190"/>
        <v>145845.07</v>
      </c>
      <c r="E1650" s="30"/>
      <c r="F1650" s="34">
        <v>765258.54</v>
      </c>
      <c r="G1650" s="34">
        <v>2431490.9</v>
      </c>
      <c r="H1650" s="34">
        <v>1764958.56</v>
      </c>
      <c r="I1650" s="34">
        <v>844042.54</v>
      </c>
      <c r="J1650" s="34">
        <v>1009439.7</v>
      </c>
      <c r="K1650" s="30"/>
      <c r="L1650" s="31"/>
      <c r="M1650" s="30"/>
      <c r="N1650" s="30"/>
      <c r="O1650" s="32"/>
      <c r="P1650" s="30"/>
      <c r="Q1650" s="35"/>
      <c r="R1650" s="30"/>
      <c r="S1650" s="30"/>
    </row>
    <row r="1651" spans="1:19" hidden="1" x14ac:dyDescent="0.25">
      <c r="A1651" s="162" t="s">
        <v>193</v>
      </c>
      <c r="B1651" s="163"/>
      <c r="C1651" s="66">
        <f t="shared" si="189"/>
        <v>557523280.73000002</v>
      </c>
      <c r="D1651" s="36">
        <f t="shared" ref="D1651:M1651" si="191">ROUND(SUM(D1602:D1650),2)</f>
        <v>11660779.289999999</v>
      </c>
      <c r="E1651" s="36">
        <f t="shared" si="191"/>
        <v>966273.66</v>
      </c>
      <c r="F1651" s="36">
        <f t="shared" si="191"/>
        <v>41499931.539999999</v>
      </c>
      <c r="G1651" s="36">
        <f t="shared" si="191"/>
        <v>89224443.569999993</v>
      </c>
      <c r="H1651" s="36">
        <f t="shared" si="191"/>
        <v>46786048.850000001</v>
      </c>
      <c r="I1651" s="36">
        <f t="shared" si="191"/>
        <v>19860307.640000001</v>
      </c>
      <c r="J1651" s="36">
        <f t="shared" si="191"/>
        <v>44819292.329999998</v>
      </c>
      <c r="K1651" s="36">
        <f t="shared" si="191"/>
        <v>9684811.8300000001</v>
      </c>
      <c r="L1651" s="14">
        <f t="shared" si="191"/>
        <v>3</v>
      </c>
      <c r="M1651" s="36">
        <f t="shared" si="191"/>
        <v>10433016.529999999</v>
      </c>
      <c r="N1651" s="118" t="s">
        <v>19</v>
      </c>
      <c r="O1651" s="36">
        <f>ROUND(SUM(O1602:O1650),2)</f>
        <v>104923705.23</v>
      </c>
      <c r="P1651" s="36">
        <f>ROUND(SUM(P1602:P1650),2)</f>
        <v>36977335.630000003</v>
      </c>
      <c r="Q1651" s="36">
        <f>ROUND(SUM(Q1602:Q1650),2)</f>
        <v>109946847.31</v>
      </c>
      <c r="R1651" s="36">
        <f>ROUND(SUM(R1602:R1650),2)</f>
        <v>30740487.32</v>
      </c>
      <c r="S1651" s="36">
        <f>ROUND(SUM(S1602:S1650),2)</f>
        <v>0</v>
      </c>
    </row>
    <row r="1652" spans="1:19" ht="15.75" hidden="1" x14ac:dyDescent="0.25">
      <c r="A1652" s="188" t="s">
        <v>1205</v>
      </c>
      <c r="B1652" s="189"/>
      <c r="C1652" s="190"/>
      <c r="D1652" s="117"/>
      <c r="E1652" s="30"/>
      <c r="F1652" s="30"/>
      <c r="G1652" s="30"/>
      <c r="H1652" s="30"/>
      <c r="I1652" s="30"/>
      <c r="J1652" s="30"/>
      <c r="K1652" s="30"/>
      <c r="L1652" s="9"/>
      <c r="M1652" s="30"/>
      <c r="N1652" s="35"/>
      <c r="O1652" s="30"/>
      <c r="P1652" s="30"/>
      <c r="Q1652" s="30"/>
      <c r="R1652" s="30"/>
      <c r="S1652" s="30"/>
    </row>
    <row r="1653" spans="1:19" hidden="1" x14ac:dyDescent="0.25">
      <c r="A1653" s="21">
        <v>103</v>
      </c>
      <c r="B1653" s="28" t="s">
        <v>194</v>
      </c>
      <c r="C1653" s="111">
        <f t="shared" ref="C1653:C1672" si="192">ROUND(SUM(D1653+E1653+F1653+G1653+H1653+I1653+J1653+K1653+M1653+O1653+P1653+Q1653+R1653+S1653),2)</f>
        <v>1440484.73</v>
      </c>
      <c r="D1653" s="29">
        <f t="shared" ref="D1653:D1671" si="193">ROUND((F1653+G1653+H1653+I1653+J1653+K1653+M1653+O1653+P1653+Q1653+R1653+S1653)*0.0214,2)</f>
        <v>30180.51</v>
      </c>
      <c r="E1653" s="30"/>
      <c r="F1653" s="34"/>
      <c r="G1653" s="34">
        <v>1410304.22</v>
      </c>
      <c r="H1653" s="34"/>
      <c r="I1653" s="34"/>
      <c r="J1653" s="34"/>
      <c r="K1653" s="30"/>
      <c r="L1653" s="31"/>
      <c r="M1653" s="30"/>
      <c r="N1653" s="30"/>
      <c r="O1653" s="35"/>
      <c r="P1653" s="30"/>
      <c r="Q1653" s="35"/>
      <c r="R1653" s="30"/>
      <c r="S1653" s="30"/>
    </row>
    <row r="1654" spans="1:19" hidden="1" x14ac:dyDescent="0.25">
      <c r="A1654" s="21">
        <v>104</v>
      </c>
      <c r="B1654" s="28" t="s">
        <v>195</v>
      </c>
      <c r="C1654" s="111">
        <f t="shared" si="192"/>
        <v>8498495.8499999996</v>
      </c>
      <c r="D1654" s="29">
        <f t="shared" si="193"/>
        <v>178057.38</v>
      </c>
      <c r="E1654" s="30"/>
      <c r="F1654" s="34"/>
      <c r="G1654" s="34">
        <v>4958779.7699999996</v>
      </c>
      <c r="H1654" s="34">
        <v>2274122.58</v>
      </c>
      <c r="I1654" s="34">
        <v>1087536.1200000001</v>
      </c>
      <c r="J1654" s="34"/>
      <c r="K1654" s="30"/>
      <c r="L1654" s="31"/>
      <c r="M1654" s="30"/>
      <c r="N1654" s="30"/>
      <c r="O1654" s="30"/>
      <c r="P1654" s="30"/>
      <c r="Q1654" s="35"/>
      <c r="R1654" s="30"/>
      <c r="S1654" s="30"/>
    </row>
    <row r="1655" spans="1:19" hidden="1" x14ac:dyDescent="0.25">
      <c r="A1655" s="21">
        <v>105</v>
      </c>
      <c r="B1655" s="28" t="s">
        <v>196</v>
      </c>
      <c r="C1655" s="111">
        <f t="shared" si="192"/>
        <v>8834884.6099999994</v>
      </c>
      <c r="D1655" s="29">
        <f t="shared" si="193"/>
        <v>185105.28</v>
      </c>
      <c r="E1655" s="30"/>
      <c r="F1655" s="34"/>
      <c r="G1655" s="34">
        <v>3132939.48</v>
      </c>
      <c r="H1655" s="34">
        <v>3732077.28</v>
      </c>
      <c r="I1655" s="34">
        <v>1784762.57</v>
      </c>
      <c r="J1655" s="34"/>
      <c r="K1655" s="30"/>
      <c r="L1655" s="31"/>
      <c r="M1655" s="30"/>
      <c r="N1655" s="30"/>
      <c r="O1655" s="30"/>
      <c r="P1655" s="30"/>
      <c r="Q1655" s="35"/>
      <c r="R1655" s="30"/>
      <c r="S1655" s="30"/>
    </row>
    <row r="1656" spans="1:19" hidden="1" x14ac:dyDescent="0.25">
      <c r="A1656" s="21">
        <v>106</v>
      </c>
      <c r="B1656" s="28" t="s">
        <v>197</v>
      </c>
      <c r="C1656" s="111">
        <f t="shared" si="192"/>
        <v>9583139.7699999996</v>
      </c>
      <c r="D1656" s="29">
        <f t="shared" si="193"/>
        <v>200782.45</v>
      </c>
      <c r="E1656" s="30"/>
      <c r="F1656" s="34"/>
      <c r="G1656" s="34">
        <v>5141487.25</v>
      </c>
      <c r="H1656" s="34">
        <v>1371947.59</v>
      </c>
      <c r="I1656" s="34">
        <v>2868922.48</v>
      </c>
      <c r="J1656" s="34"/>
      <c r="K1656" s="30"/>
      <c r="L1656" s="31"/>
      <c r="M1656" s="30"/>
      <c r="N1656" s="30"/>
      <c r="O1656" s="30"/>
      <c r="P1656" s="30"/>
      <c r="Q1656" s="35"/>
      <c r="R1656" s="30"/>
      <c r="S1656" s="30"/>
    </row>
    <row r="1657" spans="1:19" hidden="1" x14ac:dyDescent="0.25">
      <c r="A1657" s="21">
        <v>107</v>
      </c>
      <c r="B1657" s="28" t="s">
        <v>198</v>
      </c>
      <c r="C1657" s="111">
        <f t="shared" si="192"/>
        <v>3169333.42</v>
      </c>
      <c r="D1657" s="29">
        <f t="shared" si="193"/>
        <v>66402.720000000001</v>
      </c>
      <c r="E1657" s="30"/>
      <c r="F1657" s="34"/>
      <c r="G1657" s="34"/>
      <c r="H1657" s="34"/>
      <c r="I1657" s="34"/>
      <c r="J1657" s="34"/>
      <c r="K1657" s="30"/>
      <c r="L1657" s="31"/>
      <c r="M1657" s="30"/>
      <c r="N1657" s="30" t="s">
        <v>116</v>
      </c>
      <c r="O1657" s="30">
        <v>3102930.7</v>
      </c>
      <c r="P1657" s="30"/>
      <c r="Q1657" s="35"/>
      <c r="R1657" s="30"/>
      <c r="S1657" s="30"/>
    </row>
    <row r="1658" spans="1:19" hidden="1" x14ac:dyDescent="0.25">
      <c r="A1658" s="21">
        <v>108</v>
      </c>
      <c r="B1658" s="28" t="s">
        <v>200</v>
      </c>
      <c r="C1658" s="111">
        <f t="shared" si="192"/>
        <v>3051179.55</v>
      </c>
      <c r="D1658" s="29">
        <f t="shared" si="193"/>
        <v>63927.199999999997</v>
      </c>
      <c r="E1658" s="30"/>
      <c r="F1658" s="34"/>
      <c r="G1658" s="34"/>
      <c r="H1658" s="34"/>
      <c r="I1658" s="34"/>
      <c r="J1658" s="34"/>
      <c r="K1658" s="30"/>
      <c r="L1658" s="31"/>
      <c r="M1658" s="30"/>
      <c r="N1658" s="30" t="s">
        <v>116</v>
      </c>
      <c r="O1658" s="30">
        <v>2987252.35</v>
      </c>
      <c r="P1658" s="30"/>
      <c r="Q1658" s="35"/>
      <c r="R1658" s="30"/>
      <c r="S1658" s="30"/>
    </row>
    <row r="1659" spans="1:19" hidden="1" x14ac:dyDescent="0.25">
      <c r="A1659" s="21">
        <v>109</v>
      </c>
      <c r="B1659" s="28" t="s">
        <v>201</v>
      </c>
      <c r="C1659" s="111">
        <f t="shared" si="192"/>
        <v>3044441.22</v>
      </c>
      <c r="D1659" s="29">
        <f t="shared" si="193"/>
        <v>63786.02</v>
      </c>
      <c r="E1659" s="30"/>
      <c r="F1659" s="34"/>
      <c r="G1659" s="34"/>
      <c r="H1659" s="34"/>
      <c r="I1659" s="34"/>
      <c r="J1659" s="34"/>
      <c r="K1659" s="30"/>
      <c r="L1659" s="31"/>
      <c r="M1659" s="30"/>
      <c r="N1659" s="30" t="s">
        <v>116</v>
      </c>
      <c r="O1659" s="30">
        <v>2980655.1999999997</v>
      </c>
      <c r="P1659" s="30"/>
      <c r="Q1659" s="35"/>
      <c r="R1659" s="30"/>
      <c r="S1659" s="30"/>
    </row>
    <row r="1660" spans="1:19" hidden="1" x14ac:dyDescent="0.25">
      <c r="A1660" s="21">
        <v>110</v>
      </c>
      <c r="B1660" s="28" t="s">
        <v>1051</v>
      </c>
      <c r="C1660" s="111">
        <f t="shared" si="192"/>
        <v>3192769.71</v>
      </c>
      <c r="D1660" s="29">
        <f t="shared" si="193"/>
        <v>63771.95</v>
      </c>
      <c r="E1660" s="30">
        <v>148999.89000000001</v>
      </c>
      <c r="F1660" s="34"/>
      <c r="G1660" s="34">
        <v>1437530.05</v>
      </c>
      <c r="H1660" s="34">
        <v>1043469.98</v>
      </c>
      <c r="I1660" s="34">
        <v>498997.84</v>
      </c>
      <c r="J1660" s="34"/>
      <c r="K1660" s="30"/>
      <c r="L1660" s="31"/>
      <c r="M1660" s="30"/>
      <c r="N1660" s="30"/>
      <c r="O1660" s="30"/>
      <c r="P1660" s="30"/>
      <c r="Q1660" s="35"/>
      <c r="R1660" s="30"/>
      <c r="S1660" s="30"/>
    </row>
    <row r="1661" spans="1:19" hidden="1" x14ac:dyDescent="0.25">
      <c r="A1661" s="21">
        <v>111</v>
      </c>
      <c r="B1661" s="28" t="s">
        <v>1052</v>
      </c>
      <c r="C1661" s="111">
        <f t="shared" si="192"/>
        <v>3186025.02</v>
      </c>
      <c r="D1661" s="29">
        <f t="shared" si="193"/>
        <v>63637.24</v>
      </c>
      <c r="E1661" s="30">
        <v>148685.13</v>
      </c>
      <c r="F1661" s="34"/>
      <c r="G1661" s="34">
        <v>1434493.28</v>
      </c>
      <c r="H1661" s="34">
        <v>1041265.66</v>
      </c>
      <c r="I1661" s="34">
        <v>497943.71</v>
      </c>
      <c r="J1661" s="34"/>
      <c r="K1661" s="30"/>
      <c r="L1661" s="31"/>
      <c r="M1661" s="30"/>
      <c r="N1661" s="30"/>
      <c r="O1661" s="30"/>
      <c r="P1661" s="30"/>
      <c r="Q1661" s="35"/>
      <c r="R1661" s="30"/>
      <c r="S1661" s="30"/>
    </row>
    <row r="1662" spans="1:19" hidden="1" x14ac:dyDescent="0.25">
      <c r="A1662" s="21">
        <v>112</v>
      </c>
      <c r="B1662" s="28" t="s">
        <v>851</v>
      </c>
      <c r="C1662" s="111">
        <f t="shared" si="192"/>
        <v>19277342.870000001</v>
      </c>
      <c r="D1662" s="29">
        <f t="shared" si="193"/>
        <v>403891.85</v>
      </c>
      <c r="E1662" s="30"/>
      <c r="F1662" s="34"/>
      <c r="G1662" s="34">
        <v>9104420.2599999998</v>
      </c>
      <c r="H1662" s="34">
        <v>6608689.1299999999</v>
      </c>
      <c r="I1662" s="34">
        <v>3160341.63</v>
      </c>
      <c r="J1662" s="34"/>
      <c r="K1662" s="30"/>
      <c r="L1662" s="31"/>
      <c r="M1662" s="30"/>
      <c r="N1662" s="30"/>
      <c r="O1662" s="30"/>
      <c r="P1662" s="30"/>
      <c r="Q1662" s="35"/>
      <c r="R1662" s="30"/>
      <c r="S1662" s="30"/>
    </row>
    <row r="1663" spans="1:19" hidden="1" x14ac:dyDescent="0.25">
      <c r="A1663" s="21">
        <v>113</v>
      </c>
      <c r="B1663" s="28" t="s">
        <v>852</v>
      </c>
      <c r="C1663" s="111">
        <f t="shared" si="192"/>
        <v>5358783.87</v>
      </c>
      <c r="D1663" s="29">
        <f t="shared" si="193"/>
        <v>112275.28</v>
      </c>
      <c r="E1663" s="30"/>
      <c r="F1663" s="34"/>
      <c r="G1663" s="34"/>
      <c r="H1663" s="34">
        <v>3549230.74</v>
      </c>
      <c r="I1663" s="34">
        <v>1697277.85</v>
      </c>
      <c r="J1663" s="34"/>
      <c r="K1663" s="30"/>
      <c r="L1663" s="31"/>
      <c r="M1663" s="30"/>
      <c r="N1663" s="30"/>
      <c r="O1663" s="30"/>
      <c r="P1663" s="30"/>
      <c r="Q1663" s="35"/>
      <c r="R1663" s="30"/>
      <c r="S1663" s="30"/>
    </row>
    <row r="1664" spans="1:19" hidden="1" x14ac:dyDescent="0.25">
      <c r="A1664" s="21">
        <v>114</v>
      </c>
      <c r="B1664" s="28" t="s">
        <v>853</v>
      </c>
      <c r="C1664" s="111">
        <f t="shared" si="192"/>
        <v>19734671.899999999</v>
      </c>
      <c r="D1664" s="29">
        <f t="shared" si="193"/>
        <v>413473.64</v>
      </c>
      <c r="E1664" s="30"/>
      <c r="F1664" s="34"/>
      <c r="G1664" s="34">
        <v>9320410.3900000006</v>
      </c>
      <c r="H1664" s="34">
        <v>6765471.3899999997</v>
      </c>
      <c r="I1664" s="34">
        <v>3235316.48</v>
      </c>
      <c r="J1664" s="34"/>
      <c r="K1664" s="30"/>
      <c r="L1664" s="31"/>
      <c r="M1664" s="30"/>
      <c r="N1664" s="30"/>
      <c r="O1664" s="30"/>
      <c r="P1664" s="30"/>
      <c r="Q1664" s="35"/>
      <c r="R1664" s="30"/>
      <c r="S1664" s="30"/>
    </row>
    <row r="1665" spans="1:19" hidden="1" x14ac:dyDescent="0.25">
      <c r="A1665" s="21">
        <v>115</v>
      </c>
      <c r="B1665" s="28" t="s">
        <v>854</v>
      </c>
      <c r="C1665" s="111">
        <f t="shared" si="192"/>
        <v>20475721.75</v>
      </c>
      <c r="D1665" s="29">
        <f t="shared" si="193"/>
        <v>428999.85</v>
      </c>
      <c r="E1665" s="30"/>
      <c r="F1665" s="34"/>
      <c r="G1665" s="34">
        <v>9670397.9000000004</v>
      </c>
      <c r="H1665" s="34">
        <v>7019519.2699999996</v>
      </c>
      <c r="I1665" s="34">
        <v>3356804.73</v>
      </c>
      <c r="J1665" s="34"/>
      <c r="K1665" s="30"/>
      <c r="L1665" s="31"/>
      <c r="M1665" s="30"/>
      <c r="N1665" s="30"/>
      <c r="O1665" s="30"/>
      <c r="P1665" s="30"/>
      <c r="Q1665" s="35"/>
      <c r="R1665" s="30"/>
      <c r="S1665" s="30"/>
    </row>
    <row r="1666" spans="1:19" hidden="1" x14ac:dyDescent="0.25">
      <c r="A1666" s="21">
        <v>116</v>
      </c>
      <c r="B1666" s="28" t="s">
        <v>1053</v>
      </c>
      <c r="C1666" s="111">
        <f t="shared" si="192"/>
        <v>37590250.829999998</v>
      </c>
      <c r="D1666" s="29">
        <f t="shared" si="193"/>
        <v>750822.63</v>
      </c>
      <c r="E1666" s="30">
        <v>1754258.49</v>
      </c>
      <c r="F1666" s="34"/>
      <c r="G1666" s="34">
        <v>9329900.2899999991</v>
      </c>
      <c r="H1666" s="34">
        <v>6772359.8899999997</v>
      </c>
      <c r="I1666" s="34">
        <v>3238610.63</v>
      </c>
      <c r="J1666" s="34">
        <v>3873276.66</v>
      </c>
      <c r="K1666" s="30"/>
      <c r="L1666" s="31"/>
      <c r="M1666" s="30"/>
      <c r="N1666" s="30" t="s">
        <v>56</v>
      </c>
      <c r="O1666" s="30">
        <v>11871022.24</v>
      </c>
      <c r="P1666" s="30"/>
      <c r="Q1666" s="35"/>
      <c r="R1666" s="30"/>
      <c r="S1666" s="30"/>
    </row>
    <row r="1667" spans="1:19" hidden="1" x14ac:dyDescent="0.25">
      <c r="A1667" s="21">
        <v>117</v>
      </c>
      <c r="B1667" s="28" t="s">
        <v>855</v>
      </c>
      <c r="C1667" s="111">
        <f t="shared" si="192"/>
        <v>6012079.46</v>
      </c>
      <c r="D1667" s="29">
        <f t="shared" si="193"/>
        <v>125962.89</v>
      </c>
      <c r="E1667" s="30"/>
      <c r="F1667" s="34"/>
      <c r="G1667" s="34"/>
      <c r="H1667" s="34"/>
      <c r="I1667" s="34"/>
      <c r="J1667" s="34"/>
      <c r="K1667" s="30"/>
      <c r="L1667" s="31"/>
      <c r="M1667" s="30"/>
      <c r="N1667" s="30"/>
      <c r="O1667" s="30"/>
      <c r="P1667" s="30"/>
      <c r="Q1667" s="35"/>
      <c r="R1667" s="30">
        <v>5886116.5700000003</v>
      </c>
      <c r="S1667" s="30"/>
    </row>
    <row r="1668" spans="1:19" hidden="1" x14ac:dyDescent="0.25">
      <c r="A1668" s="21">
        <v>118</v>
      </c>
      <c r="B1668" s="28" t="s">
        <v>856</v>
      </c>
      <c r="C1668" s="111">
        <f t="shared" si="192"/>
        <v>5805128.0300000003</v>
      </c>
      <c r="D1668" s="29">
        <f t="shared" si="193"/>
        <v>121626.92</v>
      </c>
      <c r="E1668" s="30"/>
      <c r="F1668" s="34"/>
      <c r="G1668" s="34"/>
      <c r="H1668" s="34"/>
      <c r="I1668" s="34"/>
      <c r="J1668" s="34"/>
      <c r="K1668" s="30"/>
      <c r="L1668" s="31"/>
      <c r="M1668" s="30"/>
      <c r="N1668" s="30"/>
      <c r="O1668" s="30"/>
      <c r="P1668" s="30"/>
      <c r="Q1668" s="35"/>
      <c r="R1668" s="34">
        <v>5683501.1100000003</v>
      </c>
      <c r="S1668" s="30"/>
    </row>
    <row r="1669" spans="1:19" hidden="1" x14ac:dyDescent="0.25">
      <c r="A1669" s="21">
        <v>119</v>
      </c>
      <c r="B1669" s="28" t="s">
        <v>857</v>
      </c>
      <c r="C1669" s="111">
        <f t="shared" si="192"/>
        <v>4627208.58</v>
      </c>
      <c r="D1669" s="29">
        <f t="shared" si="193"/>
        <v>96947.59</v>
      </c>
      <c r="E1669" s="30"/>
      <c r="F1669" s="34"/>
      <c r="G1669" s="34"/>
      <c r="H1669" s="34"/>
      <c r="I1669" s="34"/>
      <c r="J1669" s="34"/>
      <c r="K1669" s="30"/>
      <c r="L1669" s="31"/>
      <c r="M1669" s="30"/>
      <c r="N1669" s="30" t="s">
        <v>116</v>
      </c>
      <c r="O1669" s="30">
        <v>4530260.99</v>
      </c>
      <c r="P1669" s="30"/>
      <c r="Q1669" s="35"/>
      <c r="R1669" s="30"/>
      <c r="S1669" s="30"/>
    </row>
    <row r="1670" spans="1:19" hidden="1" x14ac:dyDescent="0.25">
      <c r="A1670" s="21">
        <v>120</v>
      </c>
      <c r="B1670" s="28" t="s">
        <v>858</v>
      </c>
      <c r="C1670" s="111">
        <f t="shared" si="192"/>
        <v>1907581.7</v>
      </c>
      <c r="D1670" s="29">
        <f t="shared" si="193"/>
        <v>39966.959999999999</v>
      </c>
      <c r="E1670" s="30"/>
      <c r="F1670" s="34"/>
      <c r="G1670" s="34"/>
      <c r="H1670" s="34"/>
      <c r="I1670" s="34"/>
      <c r="J1670" s="34"/>
      <c r="K1670" s="30"/>
      <c r="L1670" s="31"/>
      <c r="M1670" s="30"/>
      <c r="N1670" s="30"/>
      <c r="O1670" s="30"/>
      <c r="P1670" s="30"/>
      <c r="Q1670" s="35"/>
      <c r="R1670" s="30">
        <v>1867614.74</v>
      </c>
      <c r="S1670" s="30"/>
    </row>
    <row r="1671" spans="1:19" hidden="1" x14ac:dyDescent="0.25">
      <c r="A1671" s="21">
        <v>121</v>
      </c>
      <c r="B1671" s="28" t="s">
        <v>859</v>
      </c>
      <c r="C1671" s="111">
        <f t="shared" si="192"/>
        <v>4333933.93</v>
      </c>
      <c r="D1671" s="29">
        <f t="shared" si="193"/>
        <v>90803</v>
      </c>
      <c r="E1671" s="30"/>
      <c r="F1671" s="34"/>
      <c r="G1671" s="34"/>
      <c r="H1671" s="34"/>
      <c r="I1671" s="34"/>
      <c r="J1671" s="34"/>
      <c r="K1671" s="30"/>
      <c r="L1671" s="31"/>
      <c r="M1671" s="30"/>
      <c r="N1671" s="30"/>
      <c r="O1671" s="30"/>
      <c r="P1671" s="30"/>
      <c r="Q1671" s="35"/>
      <c r="R1671" s="30">
        <v>4243130.93</v>
      </c>
      <c r="S1671" s="30"/>
    </row>
    <row r="1672" spans="1:19" hidden="1" x14ac:dyDescent="0.25">
      <c r="A1672" s="168" t="s">
        <v>1210</v>
      </c>
      <c r="B1672" s="168"/>
      <c r="C1672" s="66">
        <f t="shared" si="192"/>
        <v>169123456.80000001</v>
      </c>
      <c r="D1672" s="36">
        <f t="shared" ref="D1672:M1672" si="194">ROUND(SUM(D1653:D1671),2)</f>
        <v>3500421.36</v>
      </c>
      <c r="E1672" s="36">
        <f t="shared" si="194"/>
        <v>2051943.51</v>
      </c>
      <c r="F1672" s="36">
        <f t="shared" si="194"/>
        <v>0</v>
      </c>
      <c r="G1672" s="36">
        <f t="shared" si="194"/>
        <v>54940662.890000001</v>
      </c>
      <c r="H1672" s="36">
        <f t="shared" si="194"/>
        <v>40178153.509999998</v>
      </c>
      <c r="I1672" s="36">
        <f t="shared" si="194"/>
        <v>21426514.039999999</v>
      </c>
      <c r="J1672" s="36">
        <f t="shared" si="194"/>
        <v>3873276.66</v>
      </c>
      <c r="K1672" s="36">
        <f t="shared" si="194"/>
        <v>0</v>
      </c>
      <c r="L1672" s="36">
        <f t="shared" si="194"/>
        <v>0</v>
      </c>
      <c r="M1672" s="36">
        <f t="shared" si="194"/>
        <v>0</v>
      </c>
      <c r="N1672" s="118" t="s">
        <v>19</v>
      </c>
      <c r="O1672" s="36">
        <f>ROUND(SUM(O1653:O1671),2)</f>
        <v>25472121.48</v>
      </c>
      <c r="P1672" s="36">
        <f>ROUND(SUM(P1653:P1671),2)</f>
        <v>0</v>
      </c>
      <c r="Q1672" s="36">
        <f>ROUND(SUM(Q1653:Q1671),2)</f>
        <v>0</v>
      </c>
      <c r="R1672" s="36">
        <f>ROUND(SUM(R1653:R1671),2)</f>
        <v>17680363.350000001</v>
      </c>
      <c r="S1672" s="36">
        <f>ROUND(SUM(S1653:S1671),2)</f>
        <v>0</v>
      </c>
    </row>
    <row r="1673" spans="1:19" ht="15.75" hidden="1" x14ac:dyDescent="0.25">
      <c r="A1673" s="188" t="s">
        <v>224</v>
      </c>
      <c r="B1673" s="189"/>
      <c r="C1673" s="190"/>
      <c r="D1673" s="117"/>
      <c r="E1673" s="30"/>
      <c r="F1673" s="30"/>
      <c r="G1673" s="30"/>
      <c r="H1673" s="30"/>
      <c r="I1673" s="30"/>
      <c r="J1673" s="30"/>
      <c r="K1673" s="30"/>
      <c r="L1673" s="9"/>
      <c r="M1673" s="30"/>
      <c r="N1673" s="35"/>
      <c r="O1673" s="30"/>
      <c r="P1673" s="30"/>
      <c r="Q1673" s="30"/>
      <c r="R1673" s="30"/>
      <c r="S1673" s="30"/>
    </row>
    <row r="1674" spans="1:19" hidden="1" x14ac:dyDescent="0.25">
      <c r="A1674" s="21">
        <v>122</v>
      </c>
      <c r="B1674" s="28" t="s">
        <v>860</v>
      </c>
      <c r="C1674" s="111">
        <f t="shared" ref="C1674:C1705" si="195">ROUND(SUM(D1674+E1674+F1674+G1674+H1674+I1674+J1674+K1674+M1674+O1674+P1674+Q1674+R1674+S1674),2)</f>
        <v>7916766.7300000004</v>
      </c>
      <c r="D1674" s="29">
        <f t="shared" ref="D1674:D1705" si="196">ROUND((F1674+G1674+H1674+I1674+J1674+K1674+M1674+O1674+P1674+Q1674+R1674+S1674)*0.0214,2)</f>
        <v>165869.21</v>
      </c>
      <c r="E1674" s="30"/>
      <c r="F1674" s="30"/>
      <c r="G1674" s="30"/>
      <c r="H1674" s="30"/>
      <c r="I1674" s="30"/>
      <c r="J1674" s="30">
        <v>1230683.49</v>
      </c>
      <c r="K1674" s="34"/>
      <c r="L1674" s="31"/>
      <c r="M1674" s="30"/>
      <c r="N1674" s="30" t="s">
        <v>116</v>
      </c>
      <c r="O1674" s="35">
        <v>3771863.55</v>
      </c>
      <c r="P1674" s="30"/>
      <c r="Q1674" s="35">
        <v>2748350.48</v>
      </c>
      <c r="R1674" s="30"/>
      <c r="S1674" s="30"/>
    </row>
    <row r="1675" spans="1:19" hidden="1" x14ac:dyDescent="0.25">
      <c r="A1675" s="21">
        <v>123</v>
      </c>
      <c r="B1675" s="28" t="s">
        <v>861</v>
      </c>
      <c r="C1675" s="111">
        <f t="shared" si="195"/>
        <v>5084264.6500000004</v>
      </c>
      <c r="D1675" s="29">
        <f t="shared" si="196"/>
        <v>106523.66</v>
      </c>
      <c r="E1675" s="30"/>
      <c r="F1675" s="30">
        <v>501598.69</v>
      </c>
      <c r="G1675" s="30"/>
      <c r="H1675" s="30"/>
      <c r="I1675" s="30">
        <v>553238.68999999994</v>
      </c>
      <c r="J1675" s="30">
        <v>661650.41</v>
      </c>
      <c r="K1675" s="30"/>
      <c r="L1675" s="31"/>
      <c r="M1675" s="30"/>
      <c r="N1675" s="30" t="s">
        <v>56</v>
      </c>
      <c r="O1675" s="30">
        <v>2027838.25</v>
      </c>
      <c r="P1675" s="30"/>
      <c r="Q1675" s="32">
        <v>1233414.95</v>
      </c>
      <c r="R1675" s="30"/>
      <c r="S1675" s="30"/>
    </row>
    <row r="1676" spans="1:19" hidden="1" x14ac:dyDescent="0.25">
      <c r="A1676" s="21">
        <v>124</v>
      </c>
      <c r="B1676" s="33" t="s">
        <v>862</v>
      </c>
      <c r="C1676" s="111">
        <f t="shared" si="195"/>
        <v>3443024.89</v>
      </c>
      <c r="D1676" s="29">
        <f t="shared" si="196"/>
        <v>72137</v>
      </c>
      <c r="E1676" s="30"/>
      <c r="F1676" s="34"/>
      <c r="G1676" s="34"/>
      <c r="H1676" s="34"/>
      <c r="I1676" s="34"/>
      <c r="J1676" s="34"/>
      <c r="K1676" s="35"/>
      <c r="L1676" s="31"/>
      <c r="M1676" s="30"/>
      <c r="N1676" s="30" t="s">
        <v>56</v>
      </c>
      <c r="O1676" s="30">
        <v>2096008.8</v>
      </c>
      <c r="P1676" s="30"/>
      <c r="Q1676" s="30">
        <v>1274879.0900000001</v>
      </c>
      <c r="R1676" s="30"/>
      <c r="S1676" s="30"/>
    </row>
    <row r="1677" spans="1:19" hidden="1" x14ac:dyDescent="0.25">
      <c r="A1677" s="21">
        <v>125</v>
      </c>
      <c r="B1677" s="33" t="s">
        <v>863</v>
      </c>
      <c r="C1677" s="111">
        <f t="shared" si="195"/>
        <v>2003641.9</v>
      </c>
      <c r="D1677" s="29">
        <f t="shared" si="196"/>
        <v>41979.57</v>
      </c>
      <c r="E1677" s="30"/>
      <c r="F1677" s="30">
        <v>573244.54</v>
      </c>
      <c r="G1677" s="30"/>
      <c r="H1677" s="30"/>
      <c r="I1677" s="30">
        <v>632260.54</v>
      </c>
      <c r="J1677" s="30">
        <v>756157.25</v>
      </c>
      <c r="K1677" s="30"/>
      <c r="L1677" s="31"/>
      <c r="M1677" s="30"/>
      <c r="N1677" s="69"/>
      <c r="O1677" s="69"/>
      <c r="P1677" s="30"/>
      <c r="Q1677" s="32"/>
      <c r="R1677" s="30"/>
      <c r="S1677" s="30"/>
    </row>
    <row r="1678" spans="1:19" hidden="1" x14ac:dyDescent="0.25">
      <c r="A1678" s="21">
        <v>126</v>
      </c>
      <c r="B1678" s="33" t="s">
        <v>864</v>
      </c>
      <c r="C1678" s="111">
        <f t="shared" si="195"/>
        <v>8945157.6699999999</v>
      </c>
      <c r="D1678" s="29">
        <f t="shared" si="196"/>
        <v>187415.67999999999</v>
      </c>
      <c r="E1678" s="30"/>
      <c r="F1678" s="30"/>
      <c r="G1678" s="35"/>
      <c r="H1678" s="30"/>
      <c r="I1678" s="30"/>
      <c r="J1678" s="30">
        <v>1011387.23</v>
      </c>
      <c r="K1678" s="30"/>
      <c r="L1678" s="31"/>
      <c r="M1678" s="30"/>
      <c r="N1678" s="30" t="s">
        <v>56</v>
      </c>
      <c r="O1678" s="34">
        <v>3099718.0500000003</v>
      </c>
      <c r="P1678" s="30"/>
      <c r="Q1678" s="32"/>
      <c r="R1678" s="30">
        <v>4646636.71</v>
      </c>
      <c r="S1678" s="30"/>
    </row>
    <row r="1679" spans="1:19" hidden="1" x14ac:dyDescent="0.25">
      <c r="A1679" s="21">
        <v>127</v>
      </c>
      <c r="B1679" s="33" t="s">
        <v>865</v>
      </c>
      <c r="C1679" s="111">
        <f t="shared" si="195"/>
        <v>28876099.539999999</v>
      </c>
      <c r="D1679" s="29">
        <f t="shared" si="196"/>
        <v>605001.5</v>
      </c>
      <c r="E1679" s="30"/>
      <c r="F1679" s="35"/>
      <c r="G1679" s="34"/>
      <c r="H1679" s="35"/>
      <c r="I1679" s="35"/>
      <c r="J1679" s="35"/>
      <c r="K1679" s="30"/>
      <c r="L1679" s="31"/>
      <c r="M1679" s="30"/>
      <c r="N1679" s="30" t="s">
        <v>116</v>
      </c>
      <c r="O1679" s="30">
        <v>11312692.74</v>
      </c>
      <c r="P1679" s="30"/>
      <c r="Q1679" s="30"/>
      <c r="R1679" s="30">
        <v>16958405.300000001</v>
      </c>
      <c r="S1679" s="30"/>
    </row>
    <row r="1680" spans="1:19" hidden="1" x14ac:dyDescent="0.25">
      <c r="A1680" s="21">
        <v>128</v>
      </c>
      <c r="B1680" s="33" t="s">
        <v>866</v>
      </c>
      <c r="C1680" s="111">
        <f t="shared" si="195"/>
        <v>7922069.5499999998</v>
      </c>
      <c r="D1680" s="29">
        <f t="shared" si="196"/>
        <v>165980.31</v>
      </c>
      <c r="E1680" s="30"/>
      <c r="F1680" s="30">
        <v>1973626</v>
      </c>
      <c r="G1680" s="30"/>
      <c r="H1680" s="30"/>
      <c r="I1680" s="30"/>
      <c r="J1680" s="30"/>
      <c r="K1680" s="30"/>
      <c r="L1680" s="31"/>
      <c r="M1680" s="30"/>
      <c r="N1680" s="30"/>
      <c r="O1680" s="32"/>
      <c r="P1680" s="30"/>
      <c r="Q1680" s="32">
        <v>5782463.2400000002</v>
      </c>
      <c r="R1680" s="30"/>
      <c r="S1680" s="30"/>
    </row>
    <row r="1681" spans="1:19" hidden="1" x14ac:dyDescent="0.25">
      <c r="A1681" s="21">
        <v>129</v>
      </c>
      <c r="B1681" s="33" t="s">
        <v>867</v>
      </c>
      <c r="C1681" s="111">
        <f t="shared" si="195"/>
        <v>2930577.34</v>
      </c>
      <c r="D1681" s="29">
        <f t="shared" si="196"/>
        <v>61400.39</v>
      </c>
      <c r="E1681" s="30"/>
      <c r="F1681" s="30">
        <v>568970.65</v>
      </c>
      <c r="G1681" s="30"/>
      <c r="H1681" s="35"/>
      <c r="I1681" s="35"/>
      <c r="J1681" s="35"/>
      <c r="K1681" s="30"/>
      <c r="L1681" s="31"/>
      <c r="M1681" s="30"/>
      <c r="N1681" s="30" t="s">
        <v>56</v>
      </c>
      <c r="O1681" s="34">
        <v>2300206.2999999998</v>
      </c>
      <c r="P1681" s="30"/>
      <c r="Q1681" s="32"/>
      <c r="R1681" s="30"/>
      <c r="S1681" s="30"/>
    </row>
    <row r="1682" spans="1:19" hidden="1" x14ac:dyDescent="0.25">
      <c r="A1682" s="21">
        <v>130</v>
      </c>
      <c r="B1682" s="33" t="s">
        <v>868</v>
      </c>
      <c r="C1682" s="111">
        <f t="shared" si="195"/>
        <v>2783316.84</v>
      </c>
      <c r="D1682" s="29">
        <f t="shared" si="196"/>
        <v>58315.040000000001</v>
      </c>
      <c r="E1682" s="30"/>
      <c r="F1682" s="30"/>
      <c r="G1682" s="35">
        <v>1925588.7</v>
      </c>
      <c r="H1682" s="30"/>
      <c r="I1682" s="35"/>
      <c r="J1682" s="35">
        <v>799413.1</v>
      </c>
      <c r="K1682" s="30"/>
      <c r="L1682" s="31"/>
      <c r="M1682" s="30"/>
      <c r="N1682" s="30"/>
      <c r="O1682" s="34"/>
      <c r="P1682" s="30"/>
      <c r="Q1682" s="32"/>
      <c r="R1682" s="30"/>
      <c r="S1682" s="30"/>
    </row>
    <row r="1683" spans="1:19" hidden="1" x14ac:dyDescent="0.25">
      <c r="A1683" s="21">
        <v>131</v>
      </c>
      <c r="B1683" s="33" t="s">
        <v>869</v>
      </c>
      <c r="C1683" s="111">
        <f t="shared" si="195"/>
        <v>39512716.740000002</v>
      </c>
      <c r="D1683" s="29">
        <f t="shared" si="196"/>
        <v>827856.02</v>
      </c>
      <c r="E1683" s="30"/>
      <c r="F1683" s="35"/>
      <c r="G1683" s="34">
        <v>10326182.35</v>
      </c>
      <c r="H1683" s="30">
        <v>3082157.3</v>
      </c>
      <c r="I1683" s="30"/>
      <c r="J1683" s="30">
        <v>4286941.1500000004</v>
      </c>
      <c r="K1683" s="30"/>
      <c r="L1683" s="31"/>
      <c r="M1683" s="30"/>
      <c r="N1683" s="30"/>
      <c r="O1683" s="30"/>
      <c r="P1683" s="30">
        <v>1294000</v>
      </c>
      <c r="Q1683" s="30"/>
      <c r="R1683" s="30">
        <v>19695579.920000002</v>
      </c>
      <c r="S1683" s="30"/>
    </row>
    <row r="1684" spans="1:19" hidden="1" x14ac:dyDescent="0.25">
      <c r="A1684" s="21">
        <v>132</v>
      </c>
      <c r="B1684" s="33" t="s">
        <v>870</v>
      </c>
      <c r="C1684" s="111">
        <f t="shared" si="195"/>
        <v>35224603.810000002</v>
      </c>
      <c r="D1684" s="29">
        <f t="shared" si="196"/>
        <v>738013.04</v>
      </c>
      <c r="E1684" s="30"/>
      <c r="F1684" s="30"/>
      <c r="G1684" s="30">
        <v>5133462.9400000004</v>
      </c>
      <c r="H1684" s="30">
        <v>3726252.63</v>
      </c>
      <c r="I1684" s="30">
        <v>1781977.09</v>
      </c>
      <c r="J1684" s="30">
        <v>4262340.67</v>
      </c>
      <c r="K1684" s="30"/>
      <c r="L1684" s="31"/>
      <c r="M1684" s="30"/>
      <c r="N1684" s="30"/>
      <c r="O1684" s="35"/>
      <c r="P1684" s="30"/>
      <c r="Q1684" s="30"/>
      <c r="R1684" s="30">
        <v>19582557.441000003</v>
      </c>
      <c r="S1684" s="30"/>
    </row>
    <row r="1685" spans="1:19" hidden="1" x14ac:dyDescent="0.25">
      <c r="A1685" s="21">
        <v>133</v>
      </c>
      <c r="B1685" s="33" t="s">
        <v>871</v>
      </c>
      <c r="C1685" s="111">
        <f t="shared" si="195"/>
        <v>26722768.170000002</v>
      </c>
      <c r="D1685" s="29">
        <f t="shared" si="196"/>
        <v>559885.68999999994</v>
      </c>
      <c r="E1685" s="30"/>
      <c r="F1685" s="34">
        <v>3290577.82</v>
      </c>
      <c r="G1685" s="32"/>
      <c r="H1685" s="32"/>
      <c r="I1685" s="32"/>
      <c r="J1685" s="32"/>
      <c r="K1685" s="30"/>
      <c r="L1685" s="31"/>
      <c r="M1685" s="30"/>
      <c r="N1685" s="30" t="s">
        <v>116</v>
      </c>
      <c r="O1685" s="35">
        <v>13231346.68</v>
      </c>
      <c r="P1685" s="35"/>
      <c r="Q1685" s="35">
        <v>9640957.9800000004</v>
      </c>
      <c r="R1685" s="30"/>
      <c r="S1685" s="30"/>
    </row>
    <row r="1686" spans="1:19" hidden="1" x14ac:dyDescent="0.25">
      <c r="A1686" s="21">
        <v>134</v>
      </c>
      <c r="B1686" s="33" t="s">
        <v>872</v>
      </c>
      <c r="C1686" s="111">
        <f t="shared" si="195"/>
        <v>19235309.059999999</v>
      </c>
      <c r="D1686" s="29">
        <f t="shared" si="196"/>
        <v>403011.17</v>
      </c>
      <c r="E1686" s="30"/>
      <c r="F1686" s="35">
        <v>2865401.64</v>
      </c>
      <c r="G1686" s="35">
        <v>8647819.5600000005</v>
      </c>
      <c r="H1686" s="35"/>
      <c r="I1686" s="35"/>
      <c r="J1686" s="35">
        <v>3123292.65</v>
      </c>
      <c r="K1686" s="30"/>
      <c r="L1686" s="31"/>
      <c r="M1686" s="30"/>
      <c r="N1686" s="30"/>
      <c r="O1686" s="34"/>
      <c r="P1686" s="30">
        <v>4195784.04</v>
      </c>
      <c r="Q1686" s="32"/>
      <c r="R1686" s="30"/>
      <c r="S1686" s="30"/>
    </row>
    <row r="1687" spans="1:19" hidden="1" x14ac:dyDescent="0.25">
      <c r="A1687" s="21">
        <v>135</v>
      </c>
      <c r="B1687" s="33" t="s">
        <v>873</v>
      </c>
      <c r="C1687" s="111">
        <f t="shared" si="195"/>
        <v>48281451.630000003</v>
      </c>
      <c r="D1687" s="29">
        <f t="shared" si="196"/>
        <v>1011575.35</v>
      </c>
      <c r="E1687" s="30"/>
      <c r="F1687" s="34"/>
      <c r="G1687" s="30">
        <v>10312800.26</v>
      </c>
      <c r="H1687" s="35">
        <v>7485804.3399999999</v>
      </c>
      <c r="I1687" s="35">
        <v>3579878.54</v>
      </c>
      <c r="J1687" s="30"/>
      <c r="K1687" s="30"/>
      <c r="L1687" s="31"/>
      <c r="M1687" s="30"/>
      <c r="N1687" s="30" t="s">
        <v>56</v>
      </c>
      <c r="O1687" s="34">
        <v>13121668.52</v>
      </c>
      <c r="P1687" s="30">
        <v>4788584.08</v>
      </c>
      <c r="Q1687" s="32">
        <v>7981140.54</v>
      </c>
      <c r="R1687" s="30"/>
      <c r="S1687" s="30"/>
    </row>
    <row r="1688" spans="1:19" hidden="1" x14ac:dyDescent="0.25">
      <c r="A1688" s="21">
        <v>136</v>
      </c>
      <c r="B1688" s="33" t="s">
        <v>874</v>
      </c>
      <c r="C1688" s="111">
        <f t="shared" si="195"/>
        <v>6974526.9000000004</v>
      </c>
      <c r="D1688" s="29">
        <f t="shared" si="196"/>
        <v>146127.74</v>
      </c>
      <c r="E1688" s="30"/>
      <c r="F1688" s="34"/>
      <c r="G1688" s="34">
        <v>2573459.5499999998</v>
      </c>
      <c r="H1688" s="34"/>
      <c r="I1688" s="34"/>
      <c r="J1688" s="34">
        <v>1068378.3500000001</v>
      </c>
      <c r="K1688" s="30"/>
      <c r="L1688" s="31"/>
      <c r="M1688" s="30"/>
      <c r="N1688" s="30"/>
      <c r="O1688" s="35"/>
      <c r="P1688" s="30">
        <v>1194944.8400000001</v>
      </c>
      <c r="Q1688" s="32">
        <v>1991616.42</v>
      </c>
      <c r="R1688" s="30"/>
      <c r="S1688" s="30"/>
    </row>
    <row r="1689" spans="1:19" hidden="1" x14ac:dyDescent="0.25">
      <c r="A1689" s="21">
        <v>137</v>
      </c>
      <c r="B1689" s="33" t="s">
        <v>875</v>
      </c>
      <c r="C1689" s="111">
        <f t="shared" si="195"/>
        <v>20383355.449999999</v>
      </c>
      <c r="D1689" s="29">
        <f t="shared" si="196"/>
        <v>427064.62</v>
      </c>
      <c r="E1689" s="30"/>
      <c r="F1689" s="34"/>
      <c r="G1689" s="30">
        <v>1980000</v>
      </c>
      <c r="H1689" s="30">
        <v>520000</v>
      </c>
      <c r="I1689" s="30"/>
      <c r="J1689" s="30"/>
      <c r="K1689" s="30"/>
      <c r="L1689" s="31"/>
      <c r="M1689" s="30"/>
      <c r="N1689" s="30" t="s">
        <v>116</v>
      </c>
      <c r="O1689" s="32">
        <v>8335341.9500000002</v>
      </c>
      <c r="P1689" s="35"/>
      <c r="Q1689" s="30"/>
      <c r="R1689" s="30">
        <v>9120948.8800000008</v>
      </c>
      <c r="S1689" s="30"/>
    </row>
    <row r="1690" spans="1:19" hidden="1" x14ac:dyDescent="0.25">
      <c r="A1690" s="21">
        <v>138</v>
      </c>
      <c r="B1690" s="33" t="s">
        <v>876</v>
      </c>
      <c r="C1690" s="111">
        <f t="shared" si="195"/>
        <v>17929144.530000001</v>
      </c>
      <c r="D1690" s="29">
        <f t="shared" si="196"/>
        <v>375644.89</v>
      </c>
      <c r="E1690" s="30"/>
      <c r="F1690" s="34"/>
      <c r="G1690" s="34">
        <v>6615492.1900000004</v>
      </c>
      <c r="H1690" s="34"/>
      <c r="I1690" s="34"/>
      <c r="J1690" s="34">
        <v>2746438.59</v>
      </c>
      <c r="K1690" s="30"/>
      <c r="L1690" s="31"/>
      <c r="M1690" s="30"/>
      <c r="N1690" s="30"/>
      <c r="O1690" s="35"/>
      <c r="P1690" s="35">
        <v>3071798.13</v>
      </c>
      <c r="Q1690" s="35">
        <v>5119770.7300000004</v>
      </c>
      <c r="R1690" s="30"/>
      <c r="S1690" s="30"/>
    </row>
    <row r="1691" spans="1:19" hidden="1" x14ac:dyDescent="0.25">
      <c r="A1691" s="21">
        <v>139</v>
      </c>
      <c r="B1691" s="33" t="s">
        <v>877</v>
      </c>
      <c r="C1691" s="111">
        <f t="shared" si="195"/>
        <v>7275493.3200000003</v>
      </c>
      <c r="D1691" s="29">
        <f t="shared" si="196"/>
        <v>152433.48000000001</v>
      </c>
      <c r="E1691" s="30"/>
      <c r="F1691" s="34"/>
      <c r="G1691" s="34">
        <v>5033442.96</v>
      </c>
      <c r="H1691" s="32"/>
      <c r="I1691" s="32"/>
      <c r="J1691" s="32">
        <v>2089616.88</v>
      </c>
      <c r="K1691" s="30"/>
      <c r="L1691" s="31"/>
      <c r="M1691" s="30"/>
      <c r="N1691" s="30"/>
      <c r="O1691" s="30"/>
      <c r="P1691" s="30"/>
      <c r="Q1691" s="32"/>
      <c r="R1691" s="30"/>
      <c r="S1691" s="30"/>
    </row>
    <row r="1692" spans="1:19" hidden="1" x14ac:dyDescent="0.25">
      <c r="A1692" s="21">
        <v>140</v>
      </c>
      <c r="B1692" s="33" t="s">
        <v>878</v>
      </c>
      <c r="C1692" s="111">
        <f t="shared" si="195"/>
        <v>14435050.58</v>
      </c>
      <c r="D1692" s="29">
        <f t="shared" si="196"/>
        <v>302437.90999999997</v>
      </c>
      <c r="E1692" s="30"/>
      <c r="F1692" s="34"/>
      <c r="G1692" s="34">
        <v>5035530.74</v>
      </c>
      <c r="H1692" s="34"/>
      <c r="I1692" s="34"/>
      <c r="J1692" s="34">
        <v>2090483.61</v>
      </c>
      <c r="K1692" s="30"/>
      <c r="L1692" s="31"/>
      <c r="M1692" s="35"/>
      <c r="N1692" s="35"/>
      <c r="O1692" s="35"/>
      <c r="P1692" s="30">
        <v>2338150.5</v>
      </c>
      <c r="Q1692" s="30">
        <v>4668447.82</v>
      </c>
      <c r="R1692" s="30"/>
      <c r="S1692" s="30"/>
    </row>
    <row r="1693" spans="1:19" hidden="1" x14ac:dyDescent="0.25">
      <c r="A1693" s="21">
        <v>141</v>
      </c>
      <c r="B1693" s="33" t="s">
        <v>879</v>
      </c>
      <c r="C1693" s="111">
        <f t="shared" si="195"/>
        <v>20663475.539999999</v>
      </c>
      <c r="D1693" s="29">
        <f t="shared" si="196"/>
        <v>432933.6</v>
      </c>
      <c r="E1693" s="30"/>
      <c r="F1693" s="32"/>
      <c r="G1693" s="32">
        <v>6852024.2999999998</v>
      </c>
      <c r="H1693" s="32">
        <v>4973713.4400000004</v>
      </c>
      <c r="I1693" s="32">
        <v>2378540.66</v>
      </c>
      <c r="J1693" s="32">
        <v>2844635.5</v>
      </c>
      <c r="K1693" s="30"/>
      <c r="L1693" s="31"/>
      <c r="M1693" s="30"/>
      <c r="N1693" s="30"/>
      <c r="O1693" s="34"/>
      <c r="P1693" s="30">
        <v>3181628.04</v>
      </c>
      <c r="Q1693" s="30"/>
      <c r="R1693" s="30"/>
      <c r="S1693" s="30"/>
    </row>
    <row r="1694" spans="1:19" hidden="1" x14ac:dyDescent="0.25">
      <c r="A1694" s="21">
        <v>142</v>
      </c>
      <c r="B1694" s="63" t="s">
        <v>1054</v>
      </c>
      <c r="C1694" s="111">
        <f t="shared" si="195"/>
        <v>4288706.32</v>
      </c>
      <c r="D1694" s="29">
        <f t="shared" si="196"/>
        <v>85662.05</v>
      </c>
      <c r="E1694" s="30">
        <v>200144.965</v>
      </c>
      <c r="F1694" s="32"/>
      <c r="G1694" s="32"/>
      <c r="H1694" s="32"/>
      <c r="I1694" s="32"/>
      <c r="J1694" s="32"/>
      <c r="K1694" s="30"/>
      <c r="L1694" s="31"/>
      <c r="M1694" s="30"/>
      <c r="N1694" s="30" t="s">
        <v>116</v>
      </c>
      <c r="O1694" s="30">
        <v>4002899.3</v>
      </c>
      <c r="P1694" s="30"/>
      <c r="Q1694" s="30"/>
      <c r="R1694" s="30"/>
      <c r="S1694" s="30"/>
    </row>
    <row r="1695" spans="1:19" hidden="1" x14ac:dyDescent="0.25">
      <c r="A1695" s="21">
        <v>143</v>
      </c>
      <c r="B1695" s="33" t="s">
        <v>53</v>
      </c>
      <c r="C1695" s="111">
        <f t="shared" si="195"/>
        <v>49721960.939999998</v>
      </c>
      <c r="D1695" s="29">
        <f t="shared" si="196"/>
        <v>1041756.38</v>
      </c>
      <c r="E1695" s="30"/>
      <c r="F1695" s="34"/>
      <c r="G1695" s="34">
        <v>3186146.86</v>
      </c>
      <c r="H1695" s="34">
        <v>7709148.2999999998</v>
      </c>
      <c r="I1695" s="34">
        <v>3686686.61</v>
      </c>
      <c r="J1695" s="34"/>
      <c r="K1695" s="30"/>
      <c r="L1695" s="31"/>
      <c r="M1695" s="30"/>
      <c r="N1695" s="35" t="s">
        <v>56</v>
      </c>
      <c r="O1695" s="32">
        <v>13513162.25</v>
      </c>
      <c r="P1695" s="30">
        <v>4931454.68</v>
      </c>
      <c r="Q1695" s="30"/>
      <c r="R1695" s="30">
        <v>15653605.859999999</v>
      </c>
      <c r="S1695" s="30"/>
    </row>
    <row r="1696" spans="1:19" hidden="1" x14ac:dyDescent="0.25">
      <c r="A1696" s="21">
        <v>144</v>
      </c>
      <c r="B1696" s="33" t="s">
        <v>263</v>
      </c>
      <c r="C1696" s="111">
        <f t="shared" si="195"/>
        <v>14417639.949999999</v>
      </c>
      <c r="D1696" s="29">
        <f t="shared" si="196"/>
        <v>302073.13</v>
      </c>
      <c r="E1696" s="30"/>
      <c r="F1696" s="34"/>
      <c r="G1696" s="34"/>
      <c r="H1696" s="34">
        <v>350000</v>
      </c>
      <c r="I1696" s="34"/>
      <c r="J1696" s="34">
        <v>2087962.21</v>
      </c>
      <c r="K1696" s="30"/>
      <c r="L1696" s="31"/>
      <c r="M1696" s="30"/>
      <c r="N1696" s="30" t="s">
        <v>116</v>
      </c>
      <c r="O1696" s="27">
        <v>5000000</v>
      </c>
      <c r="P1696" s="30"/>
      <c r="Q1696" s="30"/>
      <c r="R1696" s="30">
        <v>6677604.6100000003</v>
      </c>
      <c r="S1696" s="30"/>
    </row>
    <row r="1697" spans="1:19" hidden="1" x14ac:dyDescent="0.25">
      <c r="A1697" s="21">
        <v>145</v>
      </c>
      <c r="B1697" s="33" t="s">
        <v>880</v>
      </c>
      <c r="C1697" s="111">
        <f t="shared" si="195"/>
        <v>11937878.35</v>
      </c>
      <c r="D1697" s="29">
        <f t="shared" si="196"/>
        <v>250118.07</v>
      </c>
      <c r="E1697" s="30"/>
      <c r="F1697" s="30">
        <v>1299364.75</v>
      </c>
      <c r="G1697" s="34">
        <v>3901943.59</v>
      </c>
      <c r="H1697" s="30">
        <v>2252859.54</v>
      </c>
      <c r="I1697" s="30">
        <v>1059494.0900000001</v>
      </c>
      <c r="J1697" s="30">
        <v>1280937.8400000001</v>
      </c>
      <c r="K1697" s="30"/>
      <c r="L1697" s="31"/>
      <c r="M1697" s="30"/>
      <c r="N1697" s="30"/>
      <c r="O1697" s="35"/>
      <c r="P1697" s="30">
        <v>1893160.47</v>
      </c>
      <c r="Q1697" s="35"/>
      <c r="R1697" s="30"/>
      <c r="S1697" s="30"/>
    </row>
    <row r="1698" spans="1:19" hidden="1" x14ac:dyDescent="0.25">
      <c r="A1698" s="21">
        <v>146</v>
      </c>
      <c r="B1698" s="33" t="s">
        <v>881</v>
      </c>
      <c r="C1698" s="111">
        <f t="shared" si="195"/>
        <v>3384736.02</v>
      </c>
      <c r="D1698" s="29">
        <f t="shared" si="196"/>
        <v>70915.75</v>
      </c>
      <c r="E1698" s="30"/>
      <c r="F1698" s="30">
        <v>3313820.27</v>
      </c>
      <c r="G1698" s="34"/>
      <c r="H1698" s="30"/>
      <c r="I1698" s="30"/>
      <c r="J1698" s="30"/>
      <c r="K1698" s="30"/>
      <c r="L1698" s="31"/>
      <c r="M1698" s="30"/>
      <c r="N1698" s="30"/>
      <c r="O1698" s="35"/>
      <c r="P1698" s="30"/>
      <c r="Q1698" s="32"/>
      <c r="R1698" s="30"/>
      <c r="S1698" s="30"/>
    </row>
    <row r="1699" spans="1:19" hidden="1" x14ac:dyDescent="0.25">
      <c r="A1699" s="21">
        <v>147</v>
      </c>
      <c r="B1699" s="33" t="s">
        <v>882</v>
      </c>
      <c r="C1699" s="111">
        <f t="shared" si="195"/>
        <v>12049077.92</v>
      </c>
      <c r="D1699" s="29">
        <f t="shared" si="196"/>
        <v>252447.88</v>
      </c>
      <c r="E1699" s="30"/>
      <c r="F1699" s="35">
        <v>1311468.1399999999</v>
      </c>
      <c r="G1699" s="30">
        <v>3938289.62</v>
      </c>
      <c r="H1699" s="34">
        <v>2273844.59</v>
      </c>
      <c r="I1699" s="34">
        <v>1069363.1200000001</v>
      </c>
      <c r="J1699" s="34">
        <v>1292869.5900000001</v>
      </c>
      <c r="K1699" s="30"/>
      <c r="L1699" s="31"/>
      <c r="M1699" s="30"/>
      <c r="N1699" s="30"/>
      <c r="O1699" s="35"/>
      <c r="P1699" s="30">
        <v>1910794.98</v>
      </c>
      <c r="Q1699" s="35"/>
      <c r="R1699" s="30"/>
      <c r="S1699" s="30"/>
    </row>
    <row r="1700" spans="1:19" hidden="1" x14ac:dyDescent="0.25">
      <c r="A1700" s="21">
        <v>148</v>
      </c>
      <c r="B1700" s="33" t="s">
        <v>883</v>
      </c>
      <c r="C1700" s="111">
        <f t="shared" si="195"/>
        <v>11993139.92</v>
      </c>
      <c r="D1700" s="29">
        <f t="shared" si="196"/>
        <v>251275.89</v>
      </c>
      <c r="E1700" s="30"/>
      <c r="F1700" s="35">
        <v>1306072.6599999999</v>
      </c>
      <c r="G1700" s="32">
        <v>3922087.18</v>
      </c>
      <c r="H1700" s="35"/>
      <c r="I1700" s="35"/>
      <c r="J1700" s="35">
        <v>1287550.6100000001</v>
      </c>
      <c r="K1700" s="30"/>
      <c r="L1700" s="31"/>
      <c r="M1700" s="30"/>
      <c r="N1700" s="30"/>
      <c r="O1700" s="30"/>
      <c r="P1700" s="30"/>
      <c r="Q1700" s="35">
        <v>5226153.58</v>
      </c>
      <c r="R1700" s="30"/>
      <c r="S1700" s="30"/>
    </row>
    <row r="1701" spans="1:19" hidden="1" x14ac:dyDescent="0.25">
      <c r="A1701" s="21">
        <v>149</v>
      </c>
      <c r="B1701" s="33" t="s">
        <v>884</v>
      </c>
      <c r="C1701" s="111">
        <f t="shared" si="195"/>
        <v>17636681.149999999</v>
      </c>
      <c r="D1701" s="29">
        <f t="shared" si="196"/>
        <v>369517.31</v>
      </c>
      <c r="E1701" s="30"/>
      <c r="F1701" s="35"/>
      <c r="G1701" s="30">
        <v>8960173.7799999993</v>
      </c>
      <c r="H1701" s="34"/>
      <c r="I1701" s="34"/>
      <c r="J1701" s="34"/>
      <c r="K1701" s="30"/>
      <c r="L1701" s="31"/>
      <c r="M1701" s="30"/>
      <c r="N1701" s="30"/>
      <c r="O1701" s="35"/>
      <c r="P1701" s="30"/>
      <c r="Q1701" s="32">
        <v>8306990.0599999996</v>
      </c>
      <c r="R1701" s="30"/>
      <c r="S1701" s="30"/>
    </row>
    <row r="1702" spans="1:19" hidden="1" x14ac:dyDescent="0.25">
      <c r="A1702" s="21">
        <v>150</v>
      </c>
      <c r="B1702" s="33" t="s">
        <v>885</v>
      </c>
      <c r="C1702" s="111">
        <f t="shared" si="195"/>
        <v>2677817.41</v>
      </c>
      <c r="D1702" s="29">
        <f t="shared" si="196"/>
        <v>56104.65</v>
      </c>
      <c r="E1702" s="30"/>
      <c r="F1702" s="32"/>
      <c r="G1702" s="35"/>
      <c r="H1702" s="35"/>
      <c r="I1702" s="35"/>
      <c r="J1702" s="35">
        <v>2621712.7599999998</v>
      </c>
      <c r="K1702" s="30"/>
      <c r="L1702" s="31"/>
      <c r="M1702" s="30"/>
      <c r="N1702" s="30"/>
      <c r="O1702" s="34"/>
      <c r="P1702" s="30"/>
      <c r="Q1702" s="34"/>
      <c r="R1702" s="30"/>
      <c r="S1702" s="30"/>
    </row>
    <row r="1703" spans="1:19" hidden="1" x14ac:dyDescent="0.25">
      <c r="A1703" s="21">
        <v>151</v>
      </c>
      <c r="B1703" s="33" t="s">
        <v>886</v>
      </c>
      <c r="C1703" s="111">
        <f t="shared" si="195"/>
        <v>15667325.140000001</v>
      </c>
      <c r="D1703" s="29">
        <f t="shared" si="196"/>
        <v>328256.08</v>
      </c>
      <c r="E1703" s="30"/>
      <c r="F1703" s="35"/>
      <c r="G1703" s="35">
        <v>10475141.42</v>
      </c>
      <c r="H1703" s="32"/>
      <c r="I1703" s="32"/>
      <c r="J1703" s="32">
        <v>4863927.6399999997</v>
      </c>
      <c r="K1703" s="30"/>
      <c r="L1703" s="31"/>
      <c r="M1703" s="30"/>
      <c r="N1703" s="30"/>
      <c r="O1703" s="30"/>
      <c r="P1703" s="30"/>
      <c r="Q1703" s="32"/>
      <c r="R1703" s="30"/>
      <c r="S1703" s="30"/>
    </row>
    <row r="1704" spans="1:19" hidden="1" x14ac:dyDescent="0.25">
      <c r="A1704" s="21">
        <v>152</v>
      </c>
      <c r="B1704" s="33" t="s">
        <v>887</v>
      </c>
      <c r="C1704" s="111">
        <f t="shared" si="195"/>
        <v>18232787.829999998</v>
      </c>
      <c r="D1704" s="29">
        <f t="shared" si="196"/>
        <v>382006.72</v>
      </c>
      <c r="E1704" s="30"/>
      <c r="F1704" s="35">
        <v>2014045.03</v>
      </c>
      <c r="G1704" s="32">
        <v>6364875.9299999997</v>
      </c>
      <c r="H1704" s="35">
        <v>4620116.95</v>
      </c>
      <c r="I1704" s="32">
        <v>2209386.41</v>
      </c>
      <c r="J1704" s="32">
        <v>2642356.79</v>
      </c>
      <c r="K1704" s="30"/>
      <c r="L1704" s="31"/>
      <c r="M1704" s="30"/>
      <c r="N1704" s="30"/>
      <c r="O1704" s="30"/>
      <c r="P1704" s="30"/>
      <c r="Q1704" s="34"/>
      <c r="R1704" s="30"/>
      <c r="S1704" s="30"/>
    </row>
    <row r="1705" spans="1:19" hidden="1" x14ac:dyDescent="0.25">
      <c r="A1705" s="21">
        <v>153</v>
      </c>
      <c r="B1705" s="33" t="s">
        <v>888</v>
      </c>
      <c r="C1705" s="111">
        <f t="shared" si="195"/>
        <v>29578453.43</v>
      </c>
      <c r="D1705" s="29">
        <f t="shared" si="196"/>
        <v>619716.96</v>
      </c>
      <c r="E1705" s="30"/>
      <c r="F1705" s="35">
        <v>3301268.14</v>
      </c>
      <c r="G1705" s="35">
        <v>11654040.52</v>
      </c>
      <c r="H1705" s="35"/>
      <c r="I1705" s="35"/>
      <c r="J1705" s="35">
        <v>4331148.59</v>
      </c>
      <c r="K1705" s="30"/>
      <c r="L1705" s="31"/>
      <c r="M1705" s="30"/>
      <c r="N1705" s="30"/>
      <c r="O1705" s="32"/>
      <c r="P1705" s="30"/>
      <c r="Q1705" s="34">
        <v>9672279.2200000007</v>
      </c>
      <c r="R1705" s="30"/>
      <c r="S1705" s="30"/>
    </row>
    <row r="1706" spans="1:19" hidden="1" x14ac:dyDescent="0.25">
      <c r="A1706" s="21">
        <v>154</v>
      </c>
      <c r="B1706" s="33" t="s">
        <v>889</v>
      </c>
      <c r="C1706" s="111">
        <f t="shared" ref="C1706:C1731" si="197">ROUND(SUM(D1706+E1706+F1706+G1706+H1706+I1706+J1706+K1706+M1706+O1706+P1706+Q1706+R1706+S1706),2)</f>
        <v>14099355.970000001</v>
      </c>
      <c r="D1706" s="29">
        <f t="shared" ref="D1706:D1730" si="198">ROUND((F1706+G1706+H1706+I1706+J1706+K1706+M1706+O1706+P1706+Q1706+R1706+S1706)*0.0214,2)</f>
        <v>295404.56</v>
      </c>
      <c r="E1706" s="30"/>
      <c r="F1706" s="35"/>
      <c r="G1706" s="35"/>
      <c r="H1706" s="35"/>
      <c r="I1706" s="35"/>
      <c r="J1706" s="35"/>
      <c r="K1706" s="30"/>
      <c r="L1706" s="31"/>
      <c r="M1706" s="30"/>
      <c r="N1706" s="30" t="s">
        <v>116</v>
      </c>
      <c r="O1706" s="32">
        <v>7985415.96</v>
      </c>
      <c r="P1706" s="30"/>
      <c r="Q1706" s="34">
        <v>5818535.4500000002</v>
      </c>
      <c r="R1706" s="30"/>
      <c r="S1706" s="30"/>
    </row>
    <row r="1707" spans="1:19" hidden="1" x14ac:dyDescent="0.25">
      <c r="A1707" s="21">
        <v>155</v>
      </c>
      <c r="B1707" s="33" t="s">
        <v>891</v>
      </c>
      <c r="C1707" s="111">
        <f t="shared" si="197"/>
        <v>14754695.130000001</v>
      </c>
      <c r="D1707" s="29">
        <f t="shared" si="198"/>
        <v>309134.99</v>
      </c>
      <c r="E1707" s="30"/>
      <c r="F1707" s="32">
        <v>2081610.28</v>
      </c>
      <c r="G1707" s="32">
        <v>6578398.6799999997</v>
      </c>
      <c r="H1707" s="32"/>
      <c r="I1707" s="32"/>
      <c r="J1707" s="32">
        <v>2731000.04</v>
      </c>
      <c r="K1707" s="30"/>
      <c r="L1707" s="31"/>
      <c r="M1707" s="30"/>
      <c r="N1707" s="30"/>
      <c r="O1707" s="35"/>
      <c r="P1707" s="30">
        <v>3054551.14</v>
      </c>
      <c r="Q1707" s="35"/>
      <c r="R1707" s="30"/>
      <c r="S1707" s="30"/>
    </row>
    <row r="1708" spans="1:19" hidden="1" x14ac:dyDescent="0.25">
      <c r="A1708" s="21">
        <v>156</v>
      </c>
      <c r="B1708" s="33" t="s">
        <v>892</v>
      </c>
      <c r="C1708" s="111">
        <f t="shared" si="197"/>
        <v>16251750.699999999</v>
      </c>
      <c r="D1708" s="29">
        <f t="shared" si="198"/>
        <v>340500.75</v>
      </c>
      <c r="E1708" s="30"/>
      <c r="F1708" s="30"/>
      <c r="G1708" s="32"/>
      <c r="H1708" s="30"/>
      <c r="I1708" s="30">
        <v>1106373.22</v>
      </c>
      <c r="J1708" s="30">
        <v>2646375.2799999998</v>
      </c>
      <c r="K1708" s="30"/>
      <c r="L1708" s="31"/>
      <c r="M1708" s="30"/>
      <c r="N1708" s="30"/>
      <c r="O1708" s="34"/>
      <c r="P1708" s="30"/>
      <c r="Q1708" s="30"/>
      <c r="R1708" s="30">
        <v>12158501.449999999</v>
      </c>
      <c r="S1708" s="30"/>
    </row>
    <row r="1709" spans="1:19" hidden="1" x14ac:dyDescent="0.25">
      <c r="A1709" s="21">
        <v>157</v>
      </c>
      <c r="B1709" s="33" t="s">
        <v>893</v>
      </c>
      <c r="C1709" s="111">
        <f t="shared" si="197"/>
        <v>25508215.920000002</v>
      </c>
      <c r="D1709" s="29">
        <f t="shared" si="198"/>
        <v>534438.82999999996</v>
      </c>
      <c r="E1709" s="30"/>
      <c r="F1709" s="30"/>
      <c r="G1709" s="32">
        <v>8898299.6300000008</v>
      </c>
      <c r="H1709" s="30"/>
      <c r="I1709" s="30"/>
      <c r="J1709" s="30">
        <v>3694099.1</v>
      </c>
      <c r="K1709" s="30"/>
      <c r="L1709" s="31"/>
      <c r="M1709" s="30"/>
      <c r="N1709" s="30"/>
      <c r="O1709" s="30"/>
      <c r="P1709" s="30"/>
      <c r="Q1709" s="30"/>
      <c r="R1709" s="30">
        <v>12381378.359999999</v>
      </c>
      <c r="S1709" s="30"/>
    </row>
    <row r="1710" spans="1:19" hidden="1" x14ac:dyDescent="0.25">
      <c r="A1710" s="21">
        <v>158</v>
      </c>
      <c r="B1710" s="33" t="s">
        <v>894</v>
      </c>
      <c r="C1710" s="111">
        <f t="shared" si="197"/>
        <v>16492484.6</v>
      </c>
      <c r="D1710" s="29">
        <f t="shared" si="198"/>
        <v>345544.52</v>
      </c>
      <c r="E1710" s="30"/>
      <c r="F1710" s="30"/>
      <c r="G1710" s="34">
        <v>6418190.1900000004</v>
      </c>
      <c r="H1710" s="35"/>
      <c r="I1710" s="35">
        <v>1113946.47</v>
      </c>
      <c r="J1710" s="35">
        <v>2664490.02</v>
      </c>
      <c r="K1710" s="30"/>
      <c r="L1710" s="31"/>
      <c r="M1710" s="30"/>
      <c r="N1710" s="30"/>
      <c r="O1710" s="30"/>
      <c r="P1710" s="30"/>
      <c r="Q1710" s="30">
        <v>5950313.4000000004</v>
      </c>
      <c r="R1710" s="30"/>
      <c r="S1710" s="30"/>
    </row>
    <row r="1711" spans="1:19" hidden="1" x14ac:dyDescent="0.25">
      <c r="A1711" s="21">
        <v>159</v>
      </c>
      <c r="B1711" s="33" t="s">
        <v>895</v>
      </c>
      <c r="C1711" s="111">
        <f t="shared" si="197"/>
        <v>13372792.09</v>
      </c>
      <c r="D1711" s="29">
        <f t="shared" si="198"/>
        <v>280181.86</v>
      </c>
      <c r="E1711" s="30"/>
      <c r="F1711" s="30"/>
      <c r="G1711" s="35"/>
      <c r="H1711" s="30"/>
      <c r="I1711" s="30"/>
      <c r="J1711" s="30">
        <v>2078837.86</v>
      </c>
      <c r="K1711" s="30"/>
      <c r="L1711" s="31"/>
      <c r="M1711" s="30"/>
      <c r="N1711" s="30" t="s">
        <v>116</v>
      </c>
      <c r="O1711" s="30">
        <v>6371331.7300000004</v>
      </c>
      <c r="P1711" s="30"/>
      <c r="Q1711" s="34">
        <v>4642440.6399999997</v>
      </c>
      <c r="R1711" s="30"/>
      <c r="S1711" s="30"/>
    </row>
    <row r="1712" spans="1:19" hidden="1" x14ac:dyDescent="0.25">
      <c r="A1712" s="21">
        <v>160</v>
      </c>
      <c r="B1712" s="33" t="s">
        <v>896</v>
      </c>
      <c r="C1712" s="111">
        <f t="shared" si="197"/>
        <v>38367785.299999997</v>
      </c>
      <c r="D1712" s="29">
        <f t="shared" si="198"/>
        <v>803867.83</v>
      </c>
      <c r="E1712" s="30"/>
      <c r="F1712" s="35"/>
      <c r="G1712" s="30">
        <v>10184460.6</v>
      </c>
      <c r="H1712" s="30">
        <v>3696322.89</v>
      </c>
      <c r="I1712" s="30">
        <v>1767664.02</v>
      </c>
      <c r="J1712" s="30">
        <v>4228105</v>
      </c>
      <c r="K1712" s="30"/>
      <c r="L1712" s="31"/>
      <c r="M1712" s="30"/>
      <c r="N1712" s="30" t="s">
        <v>56</v>
      </c>
      <c r="O1712" s="32">
        <v>12958373.35</v>
      </c>
      <c r="P1712" s="30">
        <v>4728991.6100000003</v>
      </c>
      <c r="Q1712" s="32"/>
      <c r="R1712" s="30"/>
      <c r="S1712" s="30"/>
    </row>
    <row r="1713" spans="1:19" hidden="1" x14ac:dyDescent="0.25">
      <c r="A1713" s="21">
        <v>161</v>
      </c>
      <c r="B1713" s="33" t="s">
        <v>897</v>
      </c>
      <c r="C1713" s="111">
        <f t="shared" si="197"/>
        <v>6946246.7599999998</v>
      </c>
      <c r="D1713" s="29">
        <f t="shared" si="198"/>
        <v>145535.23000000001</v>
      </c>
      <c r="E1713" s="30"/>
      <c r="F1713" s="34"/>
      <c r="G1713" s="34">
        <v>1785101.46</v>
      </c>
      <c r="H1713" s="32">
        <v>647880.30000000005</v>
      </c>
      <c r="I1713" s="32">
        <v>309830.81</v>
      </c>
      <c r="J1713" s="32"/>
      <c r="K1713" s="30"/>
      <c r="L1713" s="31"/>
      <c r="M1713" s="30"/>
      <c r="N1713" s="30" t="s">
        <v>56</v>
      </c>
      <c r="O1713" s="34">
        <v>2271304.5</v>
      </c>
      <c r="P1713" s="34"/>
      <c r="Q1713" s="35"/>
      <c r="R1713" s="30">
        <v>1786594.46</v>
      </c>
      <c r="S1713" s="30"/>
    </row>
    <row r="1714" spans="1:19" hidden="1" x14ac:dyDescent="0.25">
      <c r="A1714" s="21">
        <v>162</v>
      </c>
      <c r="B1714" s="33" t="s">
        <v>898</v>
      </c>
      <c r="C1714" s="111">
        <f t="shared" si="197"/>
        <v>16987885.5</v>
      </c>
      <c r="D1714" s="29">
        <f t="shared" si="198"/>
        <v>355923.98</v>
      </c>
      <c r="E1714" s="30"/>
      <c r="F1714" s="34"/>
      <c r="G1714" s="34">
        <v>6884121.5599999996</v>
      </c>
      <c r="H1714" s="34">
        <v>2498506.02</v>
      </c>
      <c r="I1714" s="34">
        <v>1194841.29</v>
      </c>
      <c r="J1714" s="34">
        <v>2857960.76</v>
      </c>
      <c r="K1714" s="30"/>
      <c r="L1714" s="31"/>
      <c r="M1714" s="30"/>
      <c r="N1714" s="30"/>
      <c r="O1714" s="32"/>
      <c r="P1714" s="30">
        <v>3196531.89</v>
      </c>
      <c r="Q1714" s="35"/>
      <c r="R1714" s="30"/>
      <c r="S1714" s="30"/>
    </row>
    <row r="1715" spans="1:19" hidden="1" x14ac:dyDescent="0.25">
      <c r="A1715" s="21">
        <v>163</v>
      </c>
      <c r="B1715" s="33" t="s">
        <v>899</v>
      </c>
      <c r="C1715" s="111">
        <f t="shared" si="197"/>
        <v>22247646.559999999</v>
      </c>
      <c r="D1715" s="29">
        <f t="shared" si="198"/>
        <v>466124.57</v>
      </c>
      <c r="E1715" s="30"/>
      <c r="F1715" s="30"/>
      <c r="G1715" s="30">
        <v>6807864.46</v>
      </c>
      <c r="H1715" s="30"/>
      <c r="I1715" s="30"/>
      <c r="J1715" s="30"/>
      <c r="K1715" s="30"/>
      <c r="L1715" s="31"/>
      <c r="M1715" s="30"/>
      <c r="N1715" s="30" t="s">
        <v>116</v>
      </c>
      <c r="O1715" s="32">
        <v>8662076.5500000007</v>
      </c>
      <c r="P1715" s="30"/>
      <c r="Q1715" s="32">
        <v>6311580.9800000004</v>
      </c>
      <c r="R1715" s="30"/>
      <c r="S1715" s="30"/>
    </row>
    <row r="1716" spans="1:19" hidden="1" x14ac:dyDescent="0.25">
      <c r="A1716" s="21">
        <v>164</v>
      </c>
      <c r="B1716" s="33" t="s">
        <v>900</v>
      </c>
      <c r="C1716" s="111">
        <f t="shared" si="197"/>
        <v>28245940.890000001</v>
      </c>
      <c r="D1716" s="29">
        <f t="shared" si="198"/>
        <v>591798.64</v>
      </c>
      <c r="E1716" s="30"/>
      <c r="F1716" s="32"/>
      <c r="G1716" s="32">
        <v>8132053.0199999996</v>
      </c>
      <c r="H1716" s="32"/>
      <c r="I1716" s="32"/>
      <c r="J1716" s="32">
        <v>5874031.3099999996</v>
      </c>
      <c r="K1716" s="30"/>
      <c r="L1716" s="31"/>
      <c r="M1716" s="30"/>
      <c r="N1716" s="30" t="s">
        <v>56</v>
      </c>
      <c r="O1716" s="34">
        <v>13648057.92</v>
      </c>
      <c r="P1716" s="30"/>
      <c r="Q1716" s="30"/>
      <c r="R1716" s="30"/>
      <c r="S1716" s="30"/>
    </row>
    <row r="1717" spans="1:19" hidden="1" x14ac:dyDescent="0.25">
      <c r="A1717" s="21">
        <v>165</v>
      </c>
      <c r="B1717" s="33" t="s">
        <v>901</v>
      </c>
      <c r="C1717" s="111">
        <f t="shared" si="197"/>
        <v>22526189.050000001</v>
      </c>
      <c r="D1717" s="29">
        <f t="shared" si="198"/>
        <v>471960.49</v>
      </c>
      <c r="E1717" s="30"/>
      <c r="F1717" s="34"/>
      <c r="G1717" s="35">
        <v>6308316.1299999999</v>
      </c>
      <c r="H1717" s="30"/>
      <c r="I1717" s="30">
        <v>1094876.6399999999</v>
      </c>
      <c r="J1717" s="30">
        <v>2618876.1800000002</v>
      </c>
      <c r="K1717" s="30"/>
      <c r="L1717" s="31"/>
      <c r="M1717" s="30"/>
      <c r="N1717" s="30"/>
      <c r="O1717" s="35"/>
      <c r="P1717" s="30"/>
      <c r="Q1717" s="34"/>
      <c r="R1717" s="30">
        <v>12032159.609999999</v>
      </c>
      <c r="S1717" s="30"/>
    </row>
    <row r="1718" spans="1:19" hidden="1" x14ac:dyDescent="0.25">
      <c r="A1718" s="21">
        <v>166</v>
      </c>
      <c r="B1718" s="33" t="s">
        <v>902</v>
      </c>
      <c r="C1718" s="111">
        <f t="shared" si="197"/>
        <v>18203734.379999999</v>
      </c>
      <c r="D1718" s="29">
        <f t="shared" si="198"/>
        <v>381398</v>
      </c>
      <c r="E1718" s="30"/>
      <c r="F1718" s="30"/>
      <c r="G1718" s="35">
        <v>3157194.83</v>
      </c>
      <c r="H1718" s="30"/>
      <c r="I1718" s="30"/>
      <c r="J1718" s="30">
        <v>2621397.59</v>
      </c>
      <c r="K1718" s="30"/>
      <c r="L1718" s="31"/>
      <c r="M1718" s="30"/>
      <c r="N1718" s="30"/>
      <c r="O1718" s="34"/>
      <c r="P1718" s="30"/>
      <c r="Q1718" s="34"/>
      <c r="R1718" s="34">
        <v>12043743.960000001</v>
      </c>
      <c r="S1718" s="30"/>
    </row>
    <row r="1719" spans="1:19" hidden="1" x14ac:dyDescent="0.25">
      <c r="A1719" s="21">
        <v>167</v>
      </c>
      <c r="B1719" s="33" t="s">
        <v>305</v>
      </c>
      <c r="C1719" s="111">
        <f t="shared" si="197"/>
        <v>31294557.039999999</v>
      </c>
      <c r="D1719" s="29">
        <f t="shared" si="198"/>
        <v>655672.14</v>
      </c>
      <c r="E1719" s="30"/>
      <c r="F1719" s="34"/>
      <c r="G1719" s="32"/>
      <c r="H1719" s="34"/>
      <c r="I1719" s="34"/>
      <c r="J1719" s="34">
        <v>5476784.3600000003</v>
      </c>
      <c r="K1719" s="30"/>
      <c r="L1719" s="31"/>
      <c r="M1719" s="30"/>
      <c r="N1719" s="30"/>
      <c r="O1719" s="34"/>
      <c r="P1719" s="30"/>
      <c r="Q1719" s="30"/>
      <c r="R1719" s="30">
        <v>25162100.539999999</v>
      </c>
      <c r="S1719" s="30"/>
    </row>
    <row r="1720" spans="1:19" hidden="1" x14ac:dyDescent="0.25">
      <c r="A1720" s="21">
        <v>168</v>
      </c>
      <c r="B1720" s="28" t="s">
        <v>1055</v>
      </c>
      <c r="C1720" s="111">
        <f t="shared" si="197"/>
        <v>21228336.170000002</v>
      </c>
      <c r="D1720" s="29">
        <f t="shared" si="198"/>
        <v>424011.94</v>
      </c>
      <c r="E1720" s="30">
        <v>990682.11</v>
      </c>
      <c r="F1720" s="30"/>
      <c r="G1720" s="30"/>
      <c r="H1720" s="30">
        <v>4994575.8099999996</v>
      </c>
      <c r="I1720" s="30">
        <v>2388456.4</v>
      </c>
      <c r="J1720" s="30">
        <v>2856518.88</v>
      </c>
      <c r="K1720" s="30"/>
      <c r="L1720" s="31"/>
      <c r="M1720" s="30"/>
      <c r="N1720" s="30"/>
      <c r="O1720" s="34"/>
      <c r="P1720" s="30">
        <v>3194940.64</v>
      </c>
      <c r="Q1720" s="32">
        <v>6379150.3899999997</v>
      </c>
      <c r="R1720" s="30"/>
      <c r="S1720" s="30"/>
    </row>
    <row r="1721" spans="1:19" hidden="1" x14ac:dyDescent="0.25">
      <c r="A1721" s="21">
        <v>169</v>
      </c>
      <c r="B1721" s="33" t="s">
        <v>903</v>
      </c>
      <c r="C1721" s="111">
        <f t="shared" si="197"/>
        <v>33398864.829999998</v>
      </c>
      <c r="D1721" s="29">
        <f t="shared" si="198"/>
        <v>699760.83</v>
      </c>
      <c r="E1721" s="30"/>
      <c r="F1721" s="30"/>
      <c r="G1721" s="30">
        <v>5081414.0470000003</v>
      </c>
      <c r="H1721" s="30"/>
      <c r="I1721" s="30"/>
      <c r="J1721" s="30">
        <v>4385122.4800000004</v>
      </c>
      <c r="K1721" s="30"/>
      <c r="L1721" s="31"/>
      <c r="M1721" s="30"/>
      <c r="N1721" s="30" t="s">
        <v>116</v>
      </c>
      <c r="O1721" s="32">
        <v>13439754.279999999</v>
      </c>
      <c r="P1721" s="30"/>
      <c r="Q1721" s="32"/>
      <c r="R1721" s="32">
        <v>9792813.1899999995</v>
      </c>
      <c r="S1721" s="30"/>
    </row>
    <row r="1722" spans="1:19" hidden="1" x14ac:dyDescent="0.25">
      <c r="A1722" s="21">
        <v>170</v>
      </c>
      <c r="B1722" s="33" t="s">
        <v>904</v>
      </c>
      <c r="C1722" s="111">
        <f t="shared" si="197"/>
        <v>15039905.84</v>
      </c>
      <c r="D1722" s="29">
        <f t="shared" si="198"/>
        <v>315110.62</v>
      </c>
      <c r="E1722" s="30"/>
      <c r="F1722" s="32">
        <v>2809092.83</v>
      </c>
      <c r="G1722" s="32"/>
      <c r="H1722" s="32"/>
      <c r="I1722" s="32"/>
      <c r="J1722" s="32">
        <v>3685431.76</v>
      </c>
      <c r="K1722" s="30"/>
      <c r="L1722" s="31"/>
      <c r="M1722" s="30"/>
      <c r="N1722" s="30"/>
      <c r="O1722" s="35"/>
      <c r="P1722" s="35"/>
      <c r="Q1722" s="30">
        <v>8230270.6299999999</v>
      </c>
      <c r="R1722" s="30"/>
      <c r="S1722" s="30"/>
    </row>
    <row r="1723" spans="1:19" hidden="1" x14ac:dyDescent="0.25">
      <c r="A1723" s="21">
        <v>171</v>
      </c>
      <c r="B1723" s="33" t="s">
        <v>905</v>
      </c>
      <c r="C1723" s="111">
        <f t="shared" si="197"/>
        <v>32911015.41</v>
      </c>
      <c r="D1723" s="29">
        <f t="shared" si="198"/>
        <v>689539.58</v>
      </c>
      <c r="E1723" s="30"/>
      <c r="F1723" s="35"/>
      <c r="G1723" s="35"/>
      <c r="H1723" s="35"/>
      <c r="I1723" s="35"/>
      <c r="J1723" s="35">
        <v>3721046.65</v>
      </c>
      <c r="K1723" s="30"/>
      <c r="L1723" s="31"/>
      <c r="M1723" s="30"/>
      <c r="N1723" s="30" t="s">
        <v>56</v>
      </c>
      <c r="O1723" s="35">
        <v>11404459.699999999</v>
      </c>
      <c r="P1723" s="30"/>
      <c r="Q1723" s="34"/>
      <c r="R1723" s="30">
        <v>17095969.48</v>
      </c>
      <c r="S1723" s="30"/>
    </row>
    <row r="1724" spans="1:19" hidden="1" x14ac:dyDescent="0.25">
      <c r="A1724" s="21">
        <v>172</v>
      </c>
      <c r="B1724" s="33" t="s">
        <v>906</v>
      </c>
      <c r="C1724" s="111">
        <f t="shared" si="197"/>
        <v>41419532.409999996</v>
      </c>
      <c r="D1724" s="29">
        <f t="shared" si="198"/>
        <v>867806.93</v>
      </c>
      <c r="E1724" s="30"/>
      <c r="F1724" s="30"/>
      <c r="G1724" s="30">
        <v>4447251.84</v>
      </c>
      <c r="H1724" s="30"/>
      <c r="I1724" s="30"/>
      <c r="J1724" s="30">
        <v>3692523.22</v>
      </c>
      <c r="K1724" s="30"/>
      <c r="L1724" s="31"/>
      <c r="M1724" s="30"/>
      <c r="N1724" s="30" t="s">
        <v>56</v>
      </c>
      <c r="O1724" s="35">
        <v>11317039.6</v>
      </c>
      <c r="P1724" s="30">
        <v>4129989.33</v>
      </c>
      <c r="Q1724" s="32"/>
      <c r="R1724" s="30">
        <v>16964921.489999998</v>
      </c>
      <c r="S1724" s="30"/>
    </row>
    <row r="1725" spans="1:19" hidden="1" x14ac:dyDescent="0.25">
      <c r="A1725" s="21">
        <v>173</v>
      </c>
      <c r="B1725" s="33" t="s">
        <v>907</v>
      </c>
      <c r="C1725" s="111">
        <f t="shared" si="197"/>
        <v>31048839.43</v>
      </c>
      <c r="D1725" s="29">
        <f t="shared" si="198"/>
        <v>650523.94999999995</v>
      </c>
      <c r="E1725" s="30"/>
      <c r="F1725" s="32"/>
      <c r="G1725" s="32">
        <v>8900767.0099999998</v>
      </c>
      <c r="H1725" s="32">
        <v>3230430.96</v>
      </c>
      <c r="I1725" s="32">
        <v>1544824.59</v>
      </c>
      <c r="J1725" s="32">
        <v>3695123.42</v>
      </c>
      <c r="K1725" s="30"/>
      <c r="L1725" s="31"/>
      <c r="M1725" s="30"/>
      <c r="N1725" s="30"/>
      <c r="O1725" s="35"/>
      <c r="P1725" s="30"/>
      <c r="Q1725" s="32"/>
      <c r="R1725" s="30">
        <v>13027169.5</v>
      </c>
      <c r="S1725" s="30"/>
    </row>
    <row r="1726" spans="1:19" hidden="1" x14ac:dyDescent="0.25">
      <c r="A1726" s="21">
        <v>174</v>
      </c>
      <c r="B1726" s="33" t="s">
        <v>908</v>
      </c>
      <c r="C1726" s="111">
        <f t="shared" si="197"/>
        <v>22289539.140000001</v>
      </c>
      <c r="D1726" s="29">
        <f t="shared" si="198"/>
        <v>467002.29</v>
      </c>
      <c r="E1726" s="30"/>
      <c r="F1726" s="35"/>
      <c r="G1726" s="30">
        <v>6389739.4699999997</v>
      </c>
      <c r="H1726" s="30">
        <v>2319082.41</v>
      </c>
      <c r="I1726" s="30">
        <v>1109008.54</v>
      </c>
      <c r="J1726" s="30">
        <v>2652678.7999999998</v>
      </c>
      <c r="K1726" s="30"/>
      <c r="L1726" s="31"/>
      <c r="M1726" s="30"/>
      <c r="N1726" s="30"/>
      <c r="O1726" s="34"/>
      <c r="P1726" s="30"/>
      <c r="Q1726" s="32"/>
      <c r="R1726" s="30">
        <v>9352027.6300000008</v>
      </c>
      <c r="S1726" s="30"/>
    </row>
    <row r="1727" spans="1:19" hidden="1" x14ac:dyDescent="0.25">
      <c r="A1727" s="21">
        <v>175</v>
      </c>
      <c r="B1727" s="33" t="s">
        <v>909</v>
      </c>
      <c r="C1727" s="111">
        <f t="shared" si="197"/>
        <v>22035556.960000001</v>
      </c>
      <c r="D1727" s="29">
        <f t="shared" si="198"/>
        <v>461680.95</v>
      </c>
      <c r="E1727" s="30"/>
      <c r="F1727" s="30"/>
      <c r="G1727" s="30"/>
      <c r="H1727" s="30">
        <v>4611988.5199999996</v>
      </c>
      <c r="I1727" s="30">
        <v>2205499.31</v>
      </c>
      <c r="J1727" s="30">
        <v>2637707.94</v>
      </c>
      <c r="K1727" s="30"/>
      <c r="L1727" s="31"/>
      <c r="M1727" s="30"/>
      <c r="N1727" s="30"/>
      <c r="O1727" s="32"/>
      <c r="P1727" s="30"/>
      <c r="Q1727" s="32"/>
      <c r="R1727" s="32">
        <v>12118680.236</v>
      </c>
      <c r="S1727" s="30"/>
    </row>
    <row r="1728" spans="1:19" hidden="1" x14ac:dyDescent="0.25">
      <c r="A1728" s="21">
        <v>176</v>
      </c>
      <c r="B1728" s="28" t="s">
        <v>1056</v>
      </c>
      <c r="C1728" s="111">
        <f t="shared" si="197"/>
        <v>16897827.059999999</v>
      </c>
      <c r="D1728" s="29">
        <f t="shared" si="198"/>
        <v>337514.93</v>
      </c>
      <c r="E1728" s="30">
        <v>788586.29</v>
      </c>
      <c r="F1728" s="35"/>
      <c r="G1728" s="35"/>
      <c r="H1728" s="35"/>
      <c r="I1728" s="35"/>
      <c r="J1728" s="35"/>
      <c r="K1728" s="30"/>
      <c r="L1728" s="31">
        <v>6</v>
      </c>
      <c r="M1728" s="30">
        <v>15771725.84</v>
      </c>
      <c r="N1728" s="30"/>
      <c r="O1728" s="35"/>
      <c r="P1728" s="30"/>
      <c r="Q1728" s="34"/>
      <c r="R1728" s="30"/>
      <c r="S1728" s="30"/>
    </row>
    <row r="1729" spans="1:19" hidden="1" x14ac:dyDescent="0.25">
      <c r="A1729" s="21">
        <v>177</v>
      </c>
      <c r="B1729" s="33" t="s">
        <v>316</v>
      </c>
      <c r="C1729" s="111">
        <f t="shared" si="197"/>
        <v>16475855.210000001</v>
      </c>
      <c r="D1729" s="29">
        <f t="shared" si="198"/>
        <v>345196.1</v>
      </c>
      <c r="E1729" s="30"/>
      <c r="F1729" s="30"/>
      <c r="G1729" s="30"/>
      <c r="H1729" s="30"/>
      <c r="I1729" s="30"/>
      <c r="J1729" s="30">
        <v>3716555.39</v>
      </c>
      <c r="K1729" s="30"/>
      <c r="L1729" s="31"/>
      <c r="M1729" s="30"/>
      <c r="N1729" s="30"/>
      <c r="O1729" s="32"/>
      <c r="P1729" s="30"/>
      <c r="Q1729" s="32"/>
      <c r="R1729" s="30">
        <v>12414103.720000001</v>
      </c>
      <c r="S1729" s="30"/>
    </row>
    <row r="1730" spans="1:19" hidden="1" x14ac:dyDescent="0.25">
      <c r="A1730" s="21">
        <v>178</v>
      </c>
      <c r="B1730" s="33" t="s">
        <v>321</v>
      </c>
      <c r="C1730" s="111">
        <f t="shared" si="197"/>
        <v>20481103.27</v>
      </c>
      <c r="D1730" s="29">
        <f t="shared" si="198"/>
        <v>429112.6</v>
      </c>
      <c r="E1730" s="30"/>
      <c r="F1730" s="32"/>
      <c r="G1730" s="32"/>
      <c r="H1730" s="32"/>
      <c r="I1730" s="32"/>
      <c r="J1730" s="32"/>
      <c r="K1730" s="30"/>
      <c r="L1730" s="31"/>
      <c r="M1730" s="30"/>
      <c r="N1730" s="30" t="s">
        <v>116</v>
      </c>
      <c r="O1730" s="30">
        <v>8023813.1900000004</v>
      </c>
      <c r="P1730" s="30"/>
      <c r="Q1730" s="32"/>
      <c r="R1730" s="32">
        <v>12028177.48</v>
      </c>
      <c r="S1730" s="30"/>
    </row>
    <row r="1731" spans="1:19" hidden="1" x14ac:dyDescent="0.25">
      <c r="A1731" s="165" t="s">
        <v>322</v>
      </c>
      <c r="B1731" s="165"/>
      <c r="C1731" s="66">
        <f t="shared" si="197"/>
        <v>1076654674.8399999</v>
      </c>
      <c r="D1731" s="36">
        <f t="shared" ref="D1731:M1731" si="199">ROUND(SUM(D1674:D1730),2)</f>
        <v>22516203.850000001</v>
      </c>
      <c r="E1731" s="36">
        <f t="shared" si="199"/>
        <v>1979413.37</v>
      </c>
      <c r="F1731" s="36">
        <f t="shared" si="199"/>
        <v>27210161.440000001</v>
      </c>
      <c r="G1731" s="36">
        <f t="shared" si="199"/>
        <v>206811675.38</v>
      </c>
      <c r="H1731" s="36">
        <f t="shared" si="199"/>
        <v>58992684</v>
      </c>
      <c r="I1731" s="36">
        <f t="shared" si="199"/>
        <v>30786147.039999999</v>
      </c>
      <c r="J1731" s="36">
        <f t="shared" si="199"/>
        <v>115914550.95</v>
      </c>
      <c r="K1731" s="36">
        <f t="shared" si="199"/>
        <v>0</v>
      </c>
      <c r="L1731" s="36">
        <f t="shared" si="199"/>
        <v>6</v>
      </c>
      <c r="M1731" s="36">
        <f t="shared" si="199"/>
        <v>15771725.84</v>
      </c>
      <c r="N1731" s="118" t="s">
        <v>19</v>
      </c>
      <c r="O1731" s="36">
        <f>ROUND(SUM(O1674:O1730),2)</f>
        <v>177894373.16999999</v>
      </c>
      <c r="P1731" s="36">
        <f>ROUND(SUM(P1674:P1730),2)</f>
        <v>47105304.369999997</v>
      </c>
      <c r="Q1731" s="36">
        <f>ROUND(SUM(Q1674:Q1730),2)</f>
        <v>100978755.59999999</v>
      </c>
      <c r="R1731" s="36">
        <f>ROUND(SUM(R1674:R1730),2)</f>
        <v>270693679.82999998</v>
      </c>
      <c r="S1731" s="36">
        <f>ROUND(SUM(S1674:S1730),2)</f>
        <v>0</v>
      </c>
    </row>
    <row r="1732" spans="1:19" ht="15.75" hidden="1" x14ac:dyDescent="0.25">
      <c r="A1732" s="188" t="s">
        <v>1206</v>
      </c>
      <c r="B1732" s="189"/>
      <c r="C1732" s="190"/>
      <c r="D1732" s="117"/>
      <c r="E1732" s="30"/>
      <c r="F1732" s="30"/>
      <c r="G1732" s="30"/>
      <c r="H1732" s="30"/>
      <c r="I1732" s="30"/>
      <c r="J1732" s="30"/>
      <c r="K1732" s="30"/>
      <c r="L1732" s="9"/>
      <c r="M1732" s="30"/>
      <c r="N1732" s="35"/>
      <c r="O1732" s="30"/>
      <c r="P1732" s="30"/>
      <c r="Q1732" s="30"/>
      <c r="R1732" s="30"/>
      <c r="S1732" s="30"/>
    </row>
    <row r="1733" spans="1:19" ht="25.5" hidden="1" customHeight="1" x14ac:dyDescent="0.25">
      <c r="A1733" s="21">
        <v>179</v>
      </c>
      <c r="B1733" s="28" t="s">
        <v>323</v>
      </c>
      <c r="C1733" s="111">
        <f t="shared" ref="C1733:C1738" si="200">ROUND(SUM(D1733+E1733+F1733+G1733+H1733+I1733+J1733+K1733+M1733+O1733+P1733+Q1733+R1733+S1733),2)</f>
        <v>32070043.199999999</v>
      </c>
      <c r="D1733" s="29">
        <f>ROUND((F1733+G1733+H1733+I1733+J1733+K1733+M1733+O1733+P1733+Q1733+R1733+S1733)*0.0214,2)</f>
        <v>671919.84</v>
      </c>
      <c r="E1733" s="30"/>
      <c r="F1733" s="34">
        <v>3121727.28</v>
      </c>
      <c r="G1733" s="34">
        <v>9374429.8800000008</v>
      </c>
      <c r="H1733" s="34">
        <v>5412501.04</v>
      </c>
      <c r="I1733" s="34">
        <v>2545437.38</v>
      </c>
      <c r="J1733" s="34">
        <v>3077456.57</v>
      </c>
      <c r="K1733" s="30"/>
      <c r="L1733" s="31"/>
      <c r="M1733" s="30"/>
      <c r="N1733" s="30" t="s">
        <v>56</v>
      </c>
      <c r="O1733" s="30">
        <v>7866571.21</v>
      </c>
      <c r="P1733" s="30"/>
      <c r="Q1733" s="35"/>
      <c r="R1733" s="30"/>
      <c r="S1733" s="30"/>
    </row>
    <row r="1734" spans="1:19" hidden="1" x14ac:dyDescent="0.25">
      <c r="A1734" s="21">
        <v>180</v>
      </c>
      <c r="B1734" s="28" t="s">
        <v>324</v>
      </c>
      <c r="C1734" s="111">
        <f t="shared" si="200"/>
        <v>37072634.710000001</v>
      </c>
      <c r="D1734" s="29">
        <f>ROUND((F1734+G1734+H1734+I1734+J1734+K1734+M1734+O1734+P1734+Q1734+R1734+S1734)*0.0214,2)</f>
        <v>776732.31</v>
      </c>
      <c r="E1734" s="30"/>
      <c r="F1734" s="34">
        <v>3677591.57</v>
      </c>
      <c r="G1734" s="34">
        <v>11622090.73</v>
      </c>
      <c r="H1734" s="34"/>
      <c r="I1734" s="34"/>
      <c r="J1734" s="34">
        <v>4824871.8</v>
      </c>
      <c r="K1734" s="30"/>
      <c r="L1734" s="31"/>
      <c r="M1734" s="30"/>
      <c r="N1734" s="30"/>
      <c r="O1734" s="30"/>
      <c r="P1734" s="30">
        <v>5396491.1900000004</v>
      </c>
      <c r="Q1734" s="35">
        <v>10774857.109999999</v>
      </c>
      <c r="R1734" s="30"/>
      <c r="S1734" s="30"/>
    </row>
    <row r="1735" spans="1:19" ht="24.75" hidden="1" customHeight="1" x14ac:dyDescent="0.25">
      <c r="A1735" s="21">
        <v>181</v>
      </c>
      <c r="B1735" s="28" t="s">
        <v>325</v>
      </c>
      <c r="C1735" s="111">
        <f t="shared" si="200"/>
        <v>14462244.470000001</v>
      </c>
      <c r="D1735" s="29">
        <f>ROUND((F1735+G1735+H1735+I1735+J1735+K1735+M1735+O1735+P1735+Q1735+R1735+S1735)*0.0214,2)</f>
        <v>303007.67</v>
      </c>
      <c r="E1735" s="30"/>
      <c r="F1735" s="34">
        <v>3592370.4</v>
      </c>
      <c r="G1735" s="34"/>
      <c r="H1735" s="34"/>
      <c r="I1735" s="34"/>
      <c r="J1735" s="34"/>
      <c r="K1735" s="30"/>
      <c r="L1735" s="31"/>
      <c r="M1735" s="30"/>
      <c r="N1735" s="30"/>
      <c r="O1735" s="30"/>
      <c r="P1735" s="30"/>
      <c r="Q1735" s="35">
        <v>10566866.4</v>
      </c>
      <c r="R1735" s="30"/>
      <c r="S1735" s="30"/>
    </row>
    <row r="1736" spans="1:19" hidden="1" x14ac:dyDescent="0.25">
      <c r="A1736" s="21">
        <v>182</v>
      </c>
      <c r="B1736" s="28" t="s">
        <v>326</v>
      </c>
      <c r="C1736" s="111">
        <f t="shared" si="200"/>
        <v>2762040.78</v>
      </c>
      <c r="D1736" s="29">
        <f>ROUND((F1736+G1736+H1736+I1736+J1736+K1736+M1736+O1736+P1736+Q1736+R1736+S1736)*0.0214,2)</f>
        <v>57869.27</v>
      </c>
      <c r="E1736" s="30"/>
      <c r="F1736" s="34">
        <v>2704171.51</v>
      </c>
      <c r="G1736" s="34"/>
      <c r="H1736" s="34"/>
      <c r="I1736" s="34"/>
      <c r="J1736" s="34"/>
      <c r="K1736" s="30"/>
      <c r="L1736" s="31"/>
      <c r="M1736" s="30"/>
      <c r="N1736" s="30"/>
      <c r="O1736" s="30"/>
      <c r="P1736" s="30"/>
      <c r="Q1736" s="35"/>
      <c r="R1736" s="30"/>
      <c r="S1736" s="30"/>
    </row>
    <row r="1737" spans="1:19" hidden="1" x14ac:dyDescent="0.25">
      <c r="A1737" s="21">
        <v>183</v>
      </c>
      <c r="B1737" s="28" t="s">
        <v>328</v>
      </c>
      <c r="C1737" s="111">
        <f t="shared" si="200"/>
        <v>12551448.75</v>
      </c>
      <c r="D1737" s="29">
        <f>ROUND((F1737+G1737+H1737+I1737+J1737+K1737+M1737+O1737+P1737+Q1737+R1737+S1737)*0.0214,2)</f>
        <v>262973.37</v>
      </c>
      <c r="E1737" s="30"/>
      <c r="F1737" s="34">
        <v>1483612.77</v>
      </c>
      <c r="G1737" s="34">
        <v>3376309.83</v>
      </c>
      <c r="H1737" s="34"/>
      <c r="I1737" s="34"/>
      <c r="J1737" s="34">
        <v>1462975.9</v>
      </c>
      <c r="K1737" s="30"/>
      <c r="L1737" s="31"/>
      <c r="M1737" s="30"/>
      <c r="N1737" s="30" t="s">
        <v>56</v>
      </c>
      <c r="O1737" s="30">
        <v>5965576.8799999999</v>
      </c>
      <c r="P1737" s="30"/>
      <c r="Q1737" s="35"/>
      <c r="R1737" s="30"/>
      <c r="S1737" s="30"/>
    </row>
    <row r="1738" spans="1:19" hidden="1" x14ac:dyDescent="0.25">
      <c r="A1738" s="176" t="s">
        <v>1211</v>
      </c>
      <c r="B1738" s="177"/>
      <c r="C1738" s="66">
        <f t="shared" si="200"/>
        <v>98918411.909999996</v>
      </c>
      <c r="D1738" s="36">
        <f t="shared" ref="D1738:M1738" si="201">ROUND(SUM(D1733:D1737),2)</f>
        <v>2072502.46</v>
      </c>
      <c r="E1738" s="36">
        <f t="shared" si="201"/>
        <v>0</v>
      </c>
      <c r="F1738" s="36">
        <f t="shared" si="201"/>
        <v>14579473.529999999</v>
      </c>
      <c r="G1738" s="36">
        <f t="shared" si="201"/>
        <v>24372830.440000001</v>
      </c>
      <c r="H1738" s="36">
        <f t="shared" si="201"/>
        <v>5412501.04</v>
      </c>
      <c r="I1738" s="36">
        <f t="shared" si="201"/>
        <v>2545437.38</v>
      </c>
      <c r="J1738" s="36">
        <f t="shared" si="201"/>
        <v>9365304.2699999996</v>
      </c>
      <c r="K1738" s="36">
        <f t="shared" si="201"/>
        <v>0</v>
      </c>
      <c r="L1738" s="14">
        <f t="shared" si="201"/>
        <v>0</v>
      </c>
      <c r="M1738" s="36">
        <f t="shared" si="201"/>
        <v>0</v>
      </c>
      <c r="N1738" s="118" t="s">
        <v>19</v>
      </c>
      <c r="O1738" s="36">
        <f>ROUND(SUM(O1733:O1737),2)</f>
        <v>13832148.09</v>
      </c>
      <c r="P1738" s="36">
        <f>ROUND(SUM(P1733:P1737),2)</f>
        <v>5396491.1900000004</v>
      </c>
      <c r="Q1738" s="36">
        <f>ROUND(SUM(Q1733:Q1737),2)</f>
        <v>21341723.510000002</v>
      </c>
      <c r="R1738" s="36">
        <f>ROUND(SUM(R1733:R1737),2)</f>
        <v>0</v>
      </c>
      <c r="S1738" s="36">
        <f>ROUND(SUM(S1733:S1737),2)</f>
        <v>0</v>
      </c>
    </row>
    <row r="1739" spans="1:19" ht="15.75" hidden="1" x14ac:dyDescent="0.25">
      <c r="A1739" s="178" t="s">
        <v>338</v>
      </c>
      <c r="B1739" s="179"/>
      <c r="C1739" s="180"/>
      <c r="D1739" s="70"/>
      <c r="E1739" s="30"/>
      <c r="F1739" s="30"/>
      <c r="G1739" s="30"/>
      <c r="H1739" s="30"/>
      <c r="I1739" s="30"/>
      <c r="J1739" s="30"/>
      <c r="K1739" s="30"/>
      <c r="L1739" s="14"/>
      <c r="M1739" s="30"/>
      <c r="N1739" s="36"/>
      <c r="O1739" s="30"/>
      <c r="P1739" s="30"/>
      <c r="Q1739" s="30"/>
      <c r="R1739" s="30"/>
      <c r="S1739" s="30"/>
    </row>
    <row r="1740" spans="1:19" hidden="1" x14ac:dyDescent="0.25">
      <c r="A1740" s="21">
        <v>184</v>
      </c>
      <c r="B1740" s="22" t="s">
        <v>910</v>
      </c>
      <c r="C1740" s="111">
        <f t="shared" ref="C1740:C1767" si="202">ROUND(SUM(D1740+E1740+F1740+G1740+H1740+I1740+J1740+K1740+M1740+O1740+P1740+Q1740+R1740+S1740),2)</f>
        <v>10436256.640000001</v>
      </c>
      <c r="D1740" s="29">
        <f t="shared" ref="D1740:D1767" si="203">ROUND((F1740+G1740+H1740+I1740+J1740+K1740+M1740+O1740+P1740+Q1740+R1740+S1740)*0.0214,2)</f>
        <v>218656.64000000001</v>
      </c>
      <c r="E1740" s="25"/>
      <c r="F1740" s="25"/>
      <c r="G1740" s="25"/>
      <c r="H1740" s="25"/>
      <c r="I1740" s="25"/>
      <c r="J1740" s="25"/>
      <c r="K1740" s="25"/>
      <c r="L1740" s="26"/>
      <c r="M1740" s="25"/>
      <c r="N1740" s="25"/>
      <c r="O1740" s="27"/>
      <c r="P1740" s="25"/>
      <c r="Q1740" s="25"/>
      <c r="R1740" s="25">
        <v>10217600</v>
      </c>
      <c r="S1740" s="25"/>
    </row>
    <row r="1741" spans="1:19" hidden="1" x14ac:dyDescent="0.25">
      <c r="A1741" s="21">
        <v>185</v>
      </c>
      <c r="B1741" s="22" t="s">
        <v>356</v>
      </c>
      <c r="C1741" s="111">
        <f>ROUND(SUM(D1741+E1741+F1741+G1741+H1741+I1741+J1741+K1741+M1741+O1741+P1741+Q1741+R1741+S1741),2)</f>
        <v>23484756.73</v>
      </c>
      <c r="D1741" s="29">
        <f>ROUND((F1741+G1741+H1741+I1741+J1741+K1741+M1741+O1741+P1741+Q1741+R1741+S1741)*0.0214,2)</f>
        <v>492044.05</v>
      </c>
      <c r="E1741" s="25"/>
      <c r="F1741" s="25"/>
      <c r="G1741" s="25"/>
      <c r="H1741" s="25"/>
      <c r="I1741" s="25"/>
      <c r="J1741" s="25"/>
      <c r="K1741" s="25"/>
      <c r="L1741" s="26"/>
      <c r="M1741" s="25"/>
      <c r="N1741" s="25"/>
      <c r="O1741" s="27"/>
      <c r="P1741" s="25"/>
      <c r="Q1741" s="25"/>
      <c r="R1741" s="25">
        <v>22992712.68</v>
      </c>
      <c r="S1741" s="25"/>
    </row>
    <row r="1742" spans="1:19" hidden="1" x14ac:dyDescent="0.25">
      <c r="A1742" s="21">
        <v>186</v>
      </c>
      <c r="B1742" s="28" t="s">
        <v>358</v>
      </c>
      <c r="C1742" s="111">
        <f t="shared" si="202"/>
        <v>7010421.7199999997</v>
      </c>
      <c r="D1742" s="29">
        <f t="shared" si="203"/>
        <v>146879.79999999999</v>
      </c>
      <c r="E1742" s="30"/>
      <c r="F1742" s="30"/>
      <c r="G1742" s="30"/>
      <c r="H1742" s="30"/>
      <c r="I1742" s="30"/>
      <c r="J1742" s="30">
        <v>1598445.5</v>
      </c>
      <c r="K1742" s="34"/>
      <c r="L1742" s="31"/>
      <c r="M1742" s="30"/>
      <c r="N1742" s="30"/>
      <c r="O1742" s="35"/>
      <c r="P1742" s="30"/>
      <c r="Q1742" s="35">
        <v>5265096.42</v>
      </c>
      <c r="R1742" s="30"/>
      <c r="S1742" s="30"/>
    </row>
    <row r="1743" spans="1:19" hidden="1" x14ac:dyDescent="0.25">
      <c r="A1743" s="21">
        <v>187</v>
      </c>
      <c r="B1743" s="28" t="s">
        <v>359</v>
      </c>
      <c r="C1743" s="111">
        <f t="shared" si="202"/>
        <v>12361863.220000001</v>
      </c>
      <c r="D1743" s="29">
        <f t="shared" si="203"/>
        <v>259001.25</v>
      </c>
      <c r="E1743" s="30"/>
      <c r="F1743" s="30"/>
      <c r="G1743" s="30">
        <v>6439451.0599999996</v>
      </c>
      <c r="H1743" s="30"/>
      <c r="I1743" s="30"/>
      <c r="J1743" s="30">
        <v>2673354.66</v>
      </c>
      <c r="K1743" s="34"/>
      <c r="L1743" s="31"/>
      <c r="M1743" s="30"/>
      <c r="N1743" s="30"/>
      <c r="O1743" s="30"/>
      <c r="P1743" s="30">
        <v>2990056.25</v>
      </c>
      <c r="Q1743" s="35"/>
      <c r="R1743" s="30"/>
      <c r="S1743" s="30"/>
    </row>
    <row r="1744" spans="1:19" hidden="1" x14ac:dyDescent="0.25">
      <c r="A1744" s="21">
        <v>188</v>
      </c>
      <c r="B1744" s="28" t="s">
        <v>361</v>
      </c>
      <c r="C1744" s="111">
        <f t="shared" si="202"/>
        <v>14595923.15</v>
      </c>
      <c r="D1744" s="29">
        <f t="shared" si="203"/>
        <v>305808.45</v>
      </c>
      <c r="E1744" s="30"/>
      <c r="F1744" s="30">
        <v>2049708.62</v>
      </c>
      <c r="G1744" s="30">
        <v>6512632.8099999996</v>
      </c>
      <c r="H1744" s="30"/>
      <c r="I1744" s="30"/>
      <c r="J1744" s="30">
        <v>2703736.25</v>
      </c>
      <c r="K1744" s="34"/>
      <c r="L1744" s="31"/>
      <c r="M1744" s="30"/>
      <c r="N1744" s="30"/>
      <c r="O1744" s="30"/>
      <c r="P1744" s="30">
        <v>3024037.02</v>
      </c>
      <c r="Q1744" s="35"/>
      <c r="R1744" s="30"/>
      <c r="S1744" s="30"/>
    </row>
    <row r="1745" spans="1:19" hidden="1" x14ac:dyDescent="0.25">
      <c r="A1745" s="21">
        <v>189</v>
      </c>
      <c r="B1745" s="28" t="s">
        <v>362</v>
      </c>
      <c r="C1745" s="111">
        <f t="shared" si="202"/>
        <v>39758898.409999996</v>
      </c>
      <c r="D1745" s="29">
        <f t="shared" si="203"/>
        <v>833013.93</v>
      </c>
      <c r="E1745" s="30"/>
      <c r="F1745" s="30"/>
      <c r="G1745" s="30">
        <v>11258978.1</v>
      </c>
      <c r="H1745" s="30"/>
      <c r="I1745" s="30"/>
      <c r="J1745" s="30">
        <v>4674193.7</v>
      </c>
      <c r="K1745" s="34"/>
      <c r="L1745" s="31"/>
      <c r="M1745" s="30"/>
      <c r="N1745" s="30"/>
      <c r="O1745" s="30"/>
      <c r="P1745" s="30"/>
      <c r="Q1745" s="35"/>
      <c r="R1745" s="30">
        <v>22992712.68</v>
      </c>
      <c r="S1745" s="30"/>
    </row>
    <row r="1746" spans="1:19" hidden="1" x14ac:dyDescent="0.25">
      <c r="A1746" s="21">
        <v>190</v>
      </c>
      <c r="B1746" s="28" t="s">
        <v>363</v>
      </c>
      <c r="C1746" s="111">
        <f t="shared" si="202"/>
        <v>12485571.9</v>
      </c>
      <c r="D1746" s="29">
        <f t="shared" si="203"/>
        <v>261593.15</v>
      </c>
      <c r="E1746" s="30"/>
      <c r="F1746" s="30"/>
      <c r="G1746" s="30">
        <v>6503892.4800000004</v>
      </c>
      <c r="H1746" s="30"/>
      <c r="I1746" s="30"/>
      <c r="J1746" s="30">
        <v>2700107.68</v>
      </c>
      <c r="K1746" s="34"/>
      <c r="L1746" s="31"/>
      <c r="M1746" s="30"/>
      <c r="N1746" s="30"/>
      <c r="O1746" s="30"/>
      <c r="P1746" s="30">
        <v>3019978.59</v>
      </c>
      <c r="Q1746" s="35"/>
      <c r="R1746" s="30"/>
      <c r="S1746" s="30"/>
    </row>
    <row r="1747" spans="1:19" hidden="1" x14ac:dyDescent="0.25">
      <c r="A1747" s="21">
        <v>191</v>
      </c>
      <c r="B1747" s="28" t="s">
        <v>365</v>
      </c>
      <c r="C1747" s="111">
        <f t="shared" si="202"/>
        <v>26430167.23</v>
      </c>
      <c r="D1747" s="29">
        <f t="shared" si="203"/>
        <v>553755.22</v>
      </c>
      <c r="E1747" s="30"/>
      <c r="F1747" s="30"/>
      <c r="G1747" s="30">
        <v>21756544.739999998</v>
      </c>
      <c r="H1747" s="30"/>
      <c r="I1747" s="30"/>
      <c r="J1747" s="30">
        <v>4119867.27</v>
      </c>
      <c r="K1747" s="34"/>
      <c r="L1747" s="31"/>
      <c r="M1747" s="30"/>
      <c r="N1747" s="30"/>
      <c r="O1747" s="30"/>
      <c r="P1747" s="30"/>
      <c r="Q1747" s="35"/>
      <c r="R1747" s="30"/>
      <c r="S1747" s="30"/>
    </row>
    <row r="1748" spans="1:19" hidden="1" x14ac:dyDescent="0.25">
      <c r="A1748" s="21">
        <v>192</v>
      </c>
      <c r="B1748" s="28" t="s">
        <v>366</v>
      </c>
      <c r="C1748" s="111">
        <f t="shared" si="202"/>
        <v>11179876.02</v>
      </c>
      <c r="D1748" s="29">
        <f t="shared" si="203"/>
        <v>234236.68</v>
      </c>
      <c r="E1748" s="30"/>
      <c r="F1748" s="30"/>
      <c r="G1748" s="30">
        <v>7734600.1900000004</v>
      </c>
      <c r="H1748" s="30"/>
      <c r="I1748" s="30"/>
      <c r="J1748" s="30">
        <v>3211039.15</v>
      </c>
      <c r="K1748" s="34"/>
      <c r="L1748" s="31"/>
      <c r="M1748" s="30"/>
      <c r="N1748" s="30"/>
      <c r="O1748" s="30"/>
      <c r="P1748" s="30"/>
      <c r="Q1748" s="35"/>
      <c r="R1748" s="30"/>
      <c r="S1748" s="30"/>
    </row>
    <row r="1749" spans="1:19" hidden="1" x14ac:dyDescent="0.25">
      <c r="A1749" s="21">
        <v>193</v>
      </c>
      <c r="B1749" s="28" t="s">
        <v>368</v>
      </c>
      <c r="C1749" s="111">
        <f t="shared" si="202"/>
        <v>8139605.1200000001</v>
      </c>
      <c r="D1749" s="29">
        <f t="shared" si="203"/>
        <v>170538.04</v>
      </c>
      <c r="E1749" s="30"/>
      <c r="F1749" s="30">
        <v>1252636.8400000001</v>
      </c>
      <c r="G1749" s="30"/>
      <c r="H1749" s="30"/>
      <c r="I1749" s="30"/>
      <c r="J1749" s="30">
        <v>1652332.24</v>
      </c>
      <c r="K1749" s="34"/>
      <c r="L1749" s="31"/>
      <c r="M1749" s="30"/>
      <c r="N1749" s="30" t="s">
        <v>56</v>
      </c>
      <c r="O1749" s="30">
        <v>5064098</v>
      </c>
      <c r="P1749" s="30"/>
      <c r="Q1749" s="35"/>
      <c r="R1749" s="30"/>
      <c r="S1749" s="30"/>
    </row>
    <row r="1750" spans="1:19" hidden="1" x14ac:dyDescent="0.25">
      <c r="A1750" s="21">
        <v>194</v>
      </c>
      <c r="B1750" s="28" t="s">
        <v>369</v>
      </c>
      <c r="C1750" s="111">
        <f t="shared" si="202"/>
        <v>1651258.1</v>
      </c>
      <c r="D1750" s="29">
        <f t="shared" si="203"/>
        <v>34596.559999999998</v>
      </c>
      <c r="E1750" s="30"/>
      <c r="F1750" s="30"/>
      <c r="G1750" s="30"/>
      <c r="H1750" s="30"/>
      <c r="I1750" s="30"/>
      <c r="J1750" s="30">
        <v>1616661.54</v>
      </c>
      <c r="K1750" s="34"/>
      <c r="L1750" s="31"/>
      <c r="M1750" s="30"/>
      <c r="N1750" s="30"/>
      <c r="O1750" s="30"/>
      <c r="P1750" s="30"/>
      <c r="Q1750" s="35"/>
      <c r="R1750" s="30"/>
      <c r="S1750" s="30"/>
    </row>
    <row r="1751" spans="1:19" hidden="1" x14ac:dyDescent="0.25">
      <c r="A1751" s="21">
        <v>195</v>
      </c>
      <c r="B1751" s="28" t="s">
        <v>911</v>
      </c>
      <c r="C1751" s="111">
        <f t="shared" si="202"/>
        <v>27951186.190000001</v>
      </c>
      <c r="D1751" s="29">
        <f t="shared" si="203"/>
        <v>585623.05000000005</v>
      </c>
      <c r="E1751" s="30"/>
      <c r="F1751" s="30"/>
      <c r="G1751" s="30">
        <v>11732323.970000001</v>
      </c>
      <c r="H1751" s="30"/>
      <c r="I1751" s="30"/>
      <c r="J1751" s="30"/>
      <c r="K1751" s="34"/>
      <c r="L1751" s="31"/>
      <c r="M1751" s="30"/>
      <c r="N1751" s="30"/>
      <c r="O1751" s="30"/>
      <c r="P1751" s="30"/>
      <c r="Q1751" s="35">
        <v>15633239.17</v>
      </c>
      <c r="R1751" s="30"/>
      <c r="S1751" s="30"/>
    </row>
    <row r="1752" spans="1:19" hidden="1" x14ac:dyDescent="0.25">
      <c r="A1752" s="21">
        <v>196</v>
      </c>
      <c r="B1752" s="28" t="s">
        <v>423</v>
      </c>
      <c r="C1752" s="111">
        <f t="shared" si="202"/>
        <v>2121202.38</v>
      </c>
      <c r="D1752" s="29">
        <f t="shared" si="203"/>
        <v>44442.66</v>
      </c>
      <c r="E1752" s="30"/>
      <c r="F1752" s="30"/>
      <c r="G1752" s="30">
        <v>2076759.72</v>
      </c>
      <c r="H1752" s="30"/>
      <c r="I1752" s="30"/>
      <c r="J1752" s="30"/>
      <c r="K1752" s="34"/>
      <c r="L1752" s="31"/>
      <c r="M1752" s="30"/>
      <c r="N1752" s="30"/>
      <c r="O1752" s="30"/>
      <c r="P1752" s="30"/>
      <c r="Q1752" s="35"/>
      <c r="R1752" s="30"/>
      <c r="S1752" s="30"/>
    </row>
    <row r="1753" spans="1:19" hidden="1" x14ac:dyDescent="0.25">
      <c r="A1753" s="21">
        <v>197</v>
      </c>
      <c r="B1753" s="28" t="s">
        <v>912</v>
      </c>
      <c r="C1753" s="111">
        <f t="shared" si="202"/>
        <v>2871123.6</v>
      </c>
      <c r="D1753" s="29">
        <f t="shared" si="203"/>
        <v>60154.73</v>
      </c>
      <c r="E1753" s="30"/>
      <c r="F1753" s="30"/>
      <c r="G1753" s="30"/>
      <c r="H1753" s="30"/>
      <c r="I1753" s="30"/>
      <c r="J1753" s="30"/>
      <c r="K1753" s="34"/>
      <c r="L1753" s="31"/>
      <c r="M1753" s="30"/>
      <c r="N1753" s="30"/>
      <c r="O1753" s="30"/>
      <c r="P1753" s="30"/>
      <c r="Q1753" s="35">
        <v>2810968.87</v>
      </c>
      <c r="R1753" s="35"/>
      <c r="S1753" s="30"/>
    </row>
    <row r="1754" spans="1:19" hidden="1" x14ac:dyDescent="0.25">
      <c r="A1754" s="21">
        <v>198</v>
      </c>
      <c r="B1754" s="28" t="s">
        <v>143</v>
      </c>
      <c r="C1754" s="111">
        <f t="shared" si="202"/>
        <v>12340283.199999999</v>
      </c>
      <c r="D1754" s="29">
        <f t="shared" si="203"/>
        <v>258549.11</v>
      </c>
      <c r="E1754" s="30"/>
      <c r="F1754" s="30"/>
      <c r="G1754" s="30"/>
      <c r="H1754" s="30"/>
      <c r="I1754" s="30"/>
      <c r="J1754" s="30"/>
      <c r="K1754" s="34"/>
      <c r="L1754" s="31"/>
      <c r="M1754" s="30"/>
      <c r="N1754" s="30"/>
      <c r="O1754" s="30"/>
      <c r="P1754" s="30"/>
      <c r="Q1754" s="35"/>
      <c r="R1754" s="35">
        <v>12081734.09</v>
      </c>
      <c r="S1754" s="30"/>
    </row>
    <row r="1755" spans="1:19" hidden="1" x14ac:dyDescent="0.25">
      <c r="A1755" s="21">
        <v>199</v>
      </c>
      <c r="B1755" s="28" t="s">
        <v>144</v>
      </c>
      <c r="C1755" s="111">
        <f t="shared" si="202"/>
        <v>6802524</v>
      </c>
      <c r="D1755" s="29">
        <f t="shared" si="203"/>
        <v>142524</v>
      </c>
      <c r="E1755" s="30"/>
      <c r="F1755" s="30"/>
      <c r="G1755" s="30"/>
      <c r="H1755" s="30"/>
      <c r="I1755" s="30"/>
      <c r="J1755" s="30"/>
      <c r="K1755" s="34"/>
      <c r="L1755" s="31"/>
      <c r="M1755" s="30"/>
      <c r="N1755" s="30"/>
      <c r="O1755" s="30"/>
      <c r="P1755" s="30"/>
      <c r="Q1755" s="35"/>
      <c r="R1755" s="35">
        <v>6660000</v>
      </c>
      <c r="S1755" s="30"/>
    </row>
    <row r="1756" spans="1:19" hidden="1" x14ac:dyDescent="0.25">
      <c r="A1756" s="21">
        <v>200</v>
      </c>
      <c r="B1756" s="28" t="s">
        <v>147</v>
      </c>
      <c r="C1756" s="111">
        <f t="shared" si="202"/>
        <v>6122282.4699999997</v>
      </c>
      <c r="D1756" s="29">
        <f t="shared" si="203"/>
        <v>128271.83</v>
      </c>
      <c r="E1756" s="30"/>
      <c r="F1756" s="30"/>
      <c r="G1756" s="30">
        <v>5994010.6399999997</v>
      </c>
      <c r="H1756" s="30"/>
      <c r="I1756" s="30"/>
      <c r="J1756" s="30"/>
      <c r="K1756" s="34"/>
      <c r="L1756" s="31"/>
      <c r="M1756" s="30"/>
      <c r="N1756" s="30"/>
      <c r="O1756" s="30"/>
      <c r="P1756" s="30"/>
      <c r="Q1756" s="35"/>
      <c r="R1756" s="30"/>
      <c r="S1756" s="30"/>
    </row>
    <row r="1757" spans="1:19" hidden="1" x14ac:dyDescent="0.25">
      <c r="A1757" s="21">
        <v>201</v>
      </c>
      <c r="B1757" s="28" t="s">
        <v>148</v>
      </c>
      <c r="C1757" s="111">
        <f t="shared" si="202"/>
        <v>14534097.58</v>
      </c>
      <c r="D1757" s="29">
        <f t="shared" si="203"/>
        <v>304513.11</v>
      </c>
      <c r="E1757" s="30"/>
      <c r="F1757" s="30"/>
      <c r="G1757" s="30">
        <v>9717467.8000000007</v>
      </c>
      <c r="H1757" s="30"/>
      <c r="I1757" s="30"/>
      <c r="J1757" s="30"/>
      <c r="K1757" s="34"/>
      <c r="L1757" s="31"/>
      <c r="M1757" s="30"/>
      <c r="N1757" s="30"/>
      <c r="O1757" s="30"/>
      <c r="P1757" s="30">
        <v>4512116.67</v>
      </c>
      <c r="Q1757" s="35"/>
      <c r="R1757" s="30"/>
      <c r="S1757" s="30"/>
    </row>
    <row r="1758" spans="1:19" hidden="1" x14ac:dyDescent="0.25">
      <c r="A1758" s="21">
        <v>202</v>
      </c>
      <c r="B1758" s="28" t="s">
        <v>424</v>
      </c>
      <c r="C1758" s="111">
        <f t="shared" si="202"/>
        <v>10919021.949999999</v>
      </c>
      <c r="D1758" s="29">
        <f t="shared" si="203"/>
        <v>228771.36</v>
      </c>
      <c r="E1758" s="30"/>
      <c r="F1758" s="30"/>
      <c r="G1758" s="30">
        <v>5687885.4400000004</v>
      </c>
      <c r="H1758" s="30"/>
      <c r="I1758" s="30"/>
      <c r="J1758" s="30">
        <v>2361306.4700000002</v>
      </c>
      <c r="K1758" s="34"/>
      <c r="L1758" s="31"/>
      <c r="M1758" s="30"/>
      <c r="N1758" s="30"/>
      <c r="O1758" s="30"/>
      <c r="P1758" s="30">
        <v>2641058.6800000002</v>
      </c>
      <c r="Q1758" s="35"/>
      <c r="R1758" s="30"/>
      <c r="S1758" s="30"/>
    </row>
    <row r="1759" spans="1:19" hidden="1" x14ac:dyDescent="0.25">
      <c r="A1759" s="21">
        <v>203</v>
      </c>
      <c r="B1759" s="28" t="s">
        <v>913</v>
      </c>
      <c r="C1759" s="111">
        <f t="shared" si="202"/>
        <v>2812587.61</v>
      </c>
      <c r="D1759" s="29">
        <f t="shared" si="203"/>
        <v>58928.31</v>
      </c>
      <c r="E1759" s="30"/>
      <c r="F1759" s="30">
        <v>2753659.3</v>
      </c>
      <c r="G1759" s="30"/>
      <c r="H1759" s="30"/>
      <c r="I1759" s="30"/>
      <c r="J1759" s="30"/>
      <c r="K1759" s="34"/>
      <c r="L1759" s="31"/>
      <c r="M1759" s="30"/>
      <c r="N1759" s="30"/>
      <c r="O1759" s="30"/>
      <c r="P1759" s="30"/>
      <c r="Q1759" s="35"/>
      <c r="R1759" s="30"/>
      <c r="S1759" s="30"/>
    </row>
    <row r="1760" spans="1:19" hidden="1" x14ac:dyDescent="0.25">
      <c r="A1760" s="21">
        <v>204</v>
      </c>
      <c r="B1760" s="28" t="s">
        <v>150</v>
      </c>
      <c r="C1760" s="111">
        <f t="shared" si="202"/>
        <v>13615527.09</v>
      </c>
      <c r="D1760" s="29">
        <f t="shared" si="203"/>
        <v>285267.55</v>
      </c>
      <c r="E1760" s="30"/>
      <c r="F1760" s="30">
        <v>1920895.07</v>
      </c>
      <c r="G1760" s="30">
        <v>6070499.2300000004</v>
      </c>
      <c r="H1760" s="30"/>
      <c r="I1760" s="30"/>
      <c r="J1760" s="30">
        <v>2520147.2999999998</v>
      </c>
      <c r="K1760" s="34"/>
      <c r="L1760" s="31"/>
      <c r="M1760" s="30"/>
      <c r="N1760" s="30"/>
      <c r="O1760" s="30"/>
      <c r="P1760" s="30">
        <v>2818717.94</v>
      </c>
      <c r="Q1760" s="35"/>
      <c r="R1760" s="30"/>
      <c r="S1760" s="30"/>
    </row>
    <row r="1761" spans="1:19" hidden="1" x14ac:dyDescent="0.25">
      <c r="A1761" s="21">
        <v>205</v>
      </c>
      <c r="B1761" s="28" t="s">
        <v>914</v>
      </c>
      <c r="C1761" s="111">
        <f t="shared" si="202"/>
        <v>16733131.66</v>
      </c>
      <c r="D1761" s="29">
        <f t="shared" si="203"/>
        <v>350586.47</v>
      </c>
      <c r="E1761" s="30"/>
      <c r="F1761" s="30">
        <v>2993771.18</v>
      </c>
      <c r="G1761" s="30">
        <v>9461050.6999999993</v>
      </c>
      <c r="H1761" s="30"/>
      <c r="I1761" s="30"/>
      <c r="J1761" s="30">
        <v>3927723.31</v>
      </c>
      <c r="K1761" s="34"/>
      <c r="L1761" s="31"/>
      <c r="M1761" s="30"/>
      <c r="N1761" s="30"/>
      <c r="O1761" s="30"/>
      <c r="P1761" s="30"/>
      <c r="Q1761" s="35"/>
      <c r="R1761" s="30"/>
      <c r="S1761" s="30"/>
    </row>
    <row r="1762" spans="1:19" hidden="1" x14ac:dyDescent="0.25">
      <c r="A1762" s="21">
        <v>206</v>
      </c>
      <c r="B1762" s="28" t="s">
        <v>371</v>
      </c>
      <c r="C1762" s="111">
        <f t="shared" si="202"/>
        <v>909493.17</v>
      </c>
      <c r="D1762" s="29">
        <f t="shared" si="203"/>
        <v>19055.37</v>
      </c>
      <c r="E1762" s="30"/>
      <c r="F1762" s="30">
        <v>890437.8</v>
      </c>
      <c r="G1762" s="30"/>
      <c r="H1762" s="30"/>
      <c r="I1762" s="30"/>
      <c r="J1762" s="30"/>
      <c r="K1762" s="34"/>
      <c r="L1762" s="31"/>
      <c r="M1762" s="30"/>
      <c r="N1762" s="30"/>
      <c r="O1762" s="30"/>
      <c r="P1762" s="30"/>
      <c r="Q1762" s="35"/>
      <c r="R1762" s="30"/>
      <c r="S1762" s="30"/>
    </row>
    <row r="1763" spans="1:19" hidden="1" x14ac:dyDescent="0.25">
      <c r="A1763" s="21">
        <v>207</v>
      </c>
      <c r="B1763" s="28" t="s">
        <v>373</v>
      </c>
      <c r="C1763" s="111">
        <f t="shared" si="202"/>
        <v>1665170.73</v>
      </c>
      <c r="D1763" s="29">
        <f t="shared" si="203"/>
        <v>34888.050000000003</v>
      </c>
      <c r="E1763" s="30"/>
      <c r="F1763" s="30">
        <v>296607.62</v>
      </c>
      <c r="G1763" s="30">
        <v>942424.93</v>
      </c>
      <c r="H1763" s="30"/>
      <c r="I1763" s="30"/>
      <c r="J1763" s="30">
        <v>391250.13</v>
      </c>
      <c r="K1763" s="34"/>
      <c r="L1763" s="31"/>
      <c r="M1763" s="30"/>
      <c r="N1763" s="30"/>
      <c r="O1763" s="30"/>
      <c r="P1763" s="30"/>
      <c r="Q1763" s="35"/>
      <c r="R1763" s="30"/>
      <c r="S1763" s="30"/>
    </row>
    <row r="1764" spans="1:19" hidden="1" x14ac:dyDescent="0.25">
      <c r="A1764" s="21">
        <v>208</v>
      </c>
      <c r="B1764" s="28" t="s">
        <v>915</v>
      </c>
      <c r="C1764" s="111">
        <f t="shared" si="202"/>
        <v>842353.06</v>
      </c>
      <c r="D1764" s="29">
        <f t="shared" si="203"/>
        <v>17648.669999999998</v>
      </c>
      <c r="E1764" s="30"/>
      <c r="F1764" s="30">
        <v>824704.39</v>
      </c>
      <c r="G1764" s="30"/>
      <c r="H1764" s="30"/>
      <c r="I1764" s="30"/>
      <c r="J1764" s="30"/>
      <c r="K1764" s="34"/>
      <c r="L1764" s="31"/>
      <c r="M1764" s="30"/>
      <c r="N1764" s="30"/>
      <c r="O1764" s="30"/>
      <c r="P1764" s="30"/>
      <c r="Q1764" s="35"/>
      <c r="R1764" s="30"/>
      <c r="S1764" s="30"/>
    </row>
    <row r="1765" spans="1:19" hidden="1" x14ac:dyDescent="0.25">
      <c r="A1765" s="21">
        <v>209</v>
      </c>
      <c r="B1765" s="28" t="s">
        <v>916</v>
      </c>
      <c r="C1765" s="111">
        <f t="shared" si="202"/>
        <v>6169847.7999999998</v>
      </c>
      <c r="D1765" s="29">
        <f t="shared" si="203"/>
        <v>129268.4</v>
      </c>
      <c r="E1765" s="30"/>
      <c r="F1765" s="30">
        <v>866433.05</v>
      </c>
      <c r="G1765" s="30">
        <v>2752957.3</v>
      </c>
      <c r="H1765" s="30"/>
      <c r="I1765" s="30"/>
      <c r="J1765" s="30">
        <v>1142897.3</v>
      </c>
      <c r="K1765" s="34"/>
      <c r="L1765" s="31"/>
      <c r="M1765" s="30"/>
      <c r="N1765" s="30"/>
      <c r="O1765" s="30"/>
      <c r="P1765" s="30">
        <v>1278291.75</v>
      </c>
      <c r="Q1765" s="35"/>
      <c r="R1765" s="30"/>
      <c r="S1765" s="30"/>
    </row>
    <row r="1766" spans="1:19" hidden="1" x14ac:dyDescent="0.25">
      <c r="A1766" s="21">
        <v>210</v>
      </c>
      <c r="B1766" s="28" t="s">
        <v>917</v>
      </c>
      <c r="C1766" s="111">
        <f t="shared" si="202"/>
        <v>3983315.06</v>
      </c>
      <c r="D1766" s="29">
        <f t="shared" si="203"/>
        <v>83456.960000000006</v>
      </c>
      <c r="E1766" s="30"/>
      <c r="F1766" s="30"/>
      <c r="G1766" s="30"/>
      <c r="H1766" s="30"/>
      <c r="I1766" s="30"/>
      <c r="J1766" s="30"/>
      <c r="K1766" s="30"/>
      <c r="L1766" s="31"/>
      <c r="M1766" s="30"/>
      <c r="N1766" s="30" t="s">
        <v>116</v>
      </c>
      <c r="O1766" s="30">
        <v>3899858.1</v>
      </c>
      <c r="P1766" s="30"/>
      <c r="Q1766" s="32"/>
      <c r="R1766" s="30"/>
      <c r="S1766" s="30"/>
    </row>
    <row r="1767" spans="1:19" hidden="1" x14ac:dyDescent="0.25">
      <c r="A1767" s="21">
        <v>211</v>
      </c>
      <c r="B1767" s="33" t="s">
        <v>918</v>
      </c>
      <c r="C1767" s="111">
        <f t="shared" si="202"/>
        <v>6463155.6100000003</v>
      </c>
      <c r="D1767" s="29">
        <f t="shared" si="203"/>
        <v>135413.68</v>
      </c>
      <c r="E1767" s="30"/>
      <c r="F1767" s="34"/>
      <c r="G1767" s="34">
        <v>3052449.43</v>
      </c>
      <c r="H1767" s="34">
        <v>2215696.86</v>
      </c>
      <c r="I1767" s="34">
        <v>1059595.6399999999</v>
      </c>
      <c r="J1767" s="34"/>
      <c r="K1767" s="35"/>
      <c r="L1767" s="31"/>
      <c r="M1767" s="30"/>
      <c r="N1767" s="30"/>
      <c r="O1767" s="30"/>
      <c r="P1767" s="30"/>
      <c r="Q1767" s="30"/>
      <c r="R1767" s="30"/>
      <c r="S1767" s="30"/>
    </row>
    <row r="1768" spans="1:19" hidden="1" x14ac:dyDescent="0.25">
      <c r="A1768" s="157" t="s">
        <v>1057</v>
      </c>
      <c r="B1768" s="157"/>
      <c r="C1768" s="66">
        <f t="shared" ref="C1768" si="204">ROUND(SUM(D1768+E1768+F1768+G1768+H1768+I1768+J1768+K1768+M1768+O1768+P1768+Q1768+R1768+S1768),2)</f>
        <v>304390901.39999998</v>
      </c>
      <c r="D1768" s="36">
        <f t="shared" ref="D1768:M1768" si="205">ROUND(SUM(D1740:D1767),2)</f>
        <v>6377487.0800000001</v>
      </c>
      <c r="E1768" s="36">
        <f t="shared" si="205"/>
        <v>0</v>
      </c>
      <c r="F1768" s="36">
        <f t="shared" si="205"/>
        <v>13848853.869999999</v>
      </c>
      <c r="G1768" s="36">
        <f t="shared" si="205"/>
        <v>117693928.54000001</v>
      </c>
      <c r="H1768" s="36">
        <f t="shared" si="205"/>
        <v>2215696.86</v>
      </c>
      <c r="I1768" s="36">
        <f t="shared" si="205"/>
        <v>1059595.6399999999</v>
      </c>
      <c r="J1768" s="36">
        <f t="shared" si="205"/>
        <v>35293062.5</v>
      </c>
      <c r="K1768" s="36">
        <f t="shared" si="205"/>
        <v>0</v>
      </c>
      <c r="L1768" s="36">
        <f t="shared" si="205"/>
        <v>0</v>
      </c>
      <c r="M1768" s="36">
        <f t="shared" si="205"/>
        <v>0</v>
      </c>
      <c r="N1768" s="118" t="s">
        <v>19</v>
      </c>
      <c r="O1768" s="36">
        <f>ROUND(SUM(O1740:O1767),2)</f>
        <v>8963956.0999999996</v>
      </c>
      <c r="P1768" s="36">
        <f>ROUND(SUM(P1740:P1767),2)</f>
        <v>20284256.899999999</v>
      </c>
      <c r="Q1768" s="36">
        <f>ROUND(SUM(Q1740:Q1767),2)</f>
        <v>23709304.460000001</v>
      </c>
      <c r="R1768" s="36">
        <f>ROUND(SUM(R1740:R1767),2)</f>
        <v>74944759.450000003</v>
      </c>
      <c r="S1768" s="36">
        <f>ROUND(SUM(S1740:S1767),2)</f>
        <v>0</v>
      </c>
    </row>
    <row r="1769" spans="1:19" ht="15.75" hidden="1" x14ac:dyDescent="0.25">
      <c r="A1769" s="188" t="s">
        <v>1207</v>
      </c>
      <c r="B1769" s="189"/>
      <c r="C1769" s="190"/>
      <c r="D1769" s="117"/>
      <c r="E1769" s="30"/>
      <c r="F1769" s="30"/>
      <c r="G1769" s="30"/>
      <c r="H1769" s="30"/>
      <c r="I1769" s="30"/>
      <c r="J1769" s="30"/>
      <c r="K1769" s="30"/>
      <c r="L1769" s="9"/>
      <c r="M1769" s="30"/>
      <c r="N1769" s="35"/>
      <c r="O1769" s="30"/>
      <c r="P1769" s="30"/>
      <c r="Q1769" s="30"/>
      <c r="R1769" s="30"/>
      <c r="S1769" s="35"/>
    </row>
    <row r="1770" spans="1:19" hidden="1" x14ac:dyDescent="0.25">
      <c r="A1770" s="21">
        <v>212</v>
      </c>
      <c r="B1770" s="28" t="s">
        <v>379</v>
      </c>
      <c r="C1770" s="111">
        <f t="shared" ref="C1770:C1771" si="206">ROUND(SUM(D1770+E1770+F1770+G1770+H1770+I1770+J1770+K1770+M1770+O1770+P1770+Q1770+R1770+S1770),2)</f>
        <v>4610065.58</v>
      </c>
      <c r="D1770" s="29">
        <f t="shared" ref="D1770:D1771" si="207">ROUND((F1770+G1770+H1770+I1770+J1770+K1770+M1770+O1770+P1770+Q1770+R1770+S1770)*0.0214,2)</f>
        <v>96588.41</v>
      </c>
      <c r="E1770" s="30"/>
      <c r="F1770" s="34"/>
      <c r="G1770" s="34">
        <v>1649799.16</v>
      </c>
      <c r="H1770" s="34"/>
      <c r="I1770" s="34">
        <v>572694.17000000004</v>
      </c>
      <c r="J1770" s="34">
        <v>0</v>
      </c>
      <c r="K1770" s="30"/>
      <c r="L1770" s="31"/>
      <c r="M1770" s="30"/>
      <c r="N1770" s="30" t="s">
        <v>116</v>
      </c>
      <c r="O1770" s="30">
        <v>2099150.3000000003</v>
      </c>
      <c r="P1770" s="30"/>
      <c r="Q1770" s="35"/>
      <c r="R1770" s="30"/>
      <c r="S1770" s="30">
        <v>191833.54</v>
      </c>
    </row>
    <row r="1771" spans="1:19" hidden="1" x14ac:dyDescent="0.25">
      <c r="A1771" s="21">
        <v>213</v>
      </c>
      <c r="B1771" s="28" t="s">
        <v>1172</v>
      </c>
      <c r="C1771" s="111">
        <f t="shared" si="206"/>
        <v>19378464.690000001</v>
      </c>
      <c r="D1771" s="29">
        <f t="shared" si="207"/>
        <v>406010.52</v>
      </c>
      <c r="E1771" s="30"/>
      <c r="F1771" s="34"/>
      <c r="G1771" s="34"/>
      <c r="H1771" s="34"/>
      <c r="I1771" s="34"/>
      <c r="J1771" s="34"/>
      <c r="K1771" s="30"/>
      <c r="L1771" s="31"/>
      <c r="M1771" s="30"/>
      <c r="N1771" s="30"/>
      <c r="O1771" s="30"/>
      <c r="P1771" s="30"/>
      <c r="Q1771" s="35"/>
      <c r="R1771" s="30">
        <v>18972454.170000002</v>
      </c>
      <c r="S1771" s="30"/>
    </row>
    <row r="1772" spans="1:19" hidden="1" x14ac:dyDescent="0.25">
      <c r="A1772" s="165" t="s">
        <v>1212</v>
      </c>
      <c r="B1772" s="165"/>
      <c r="C1772" s="66">
        <f>ROUND(SUM(D1772+E1772+F1772+G1772+H1772+I1772+J1772+K1772+M1772+O1772+P1772+Q1772+R1772+S1772),2)</f>
        <v>23988530.27</v>
      </c>
      <c r="D1772" s="36">
        <f>ROUND(SUM(D1770:D1771),2)</f>
        <v>502598.93</v>
      </c>
      <c r="E1772" s="36">
        <f t="shared" ref="E1772:S1772" si="208">ROUND(SUM(E1770:E1771),2)</f>
        <v>0</v>
      </c>
      <c r="F1772" s="36">
        <f t="shared" si="208"/>
        <v>0</v>
      </c>
      <c r="G1772" s="36">
        <f t="shared" si="208"/>
        <v>1649799.16</v>
      </c>
      <c r="H1772" s="36">
        <f t="shared" si="208"/>
        <v>0</v>
      </c>
      <c r="I1772" s="36">
        <f t="shared" si="208"/>
        <v>572694.17000000004</v>
      </c>
      <c r="J1772" s="36">
        <f t="shared" si="208"/>
        <v>0</v>
      </c>
      <c r="K1772" s="36">
        <f t="shared" si="208"/>
        <v>0</v>
      </c>
      <c r="L1772" s="36">
        <f t="shared" si="208"/>
        <v>0</v>
      </c>
      <c r="M1772" s="36">
        <f t="shared" si="208"/>
        <v>0</v>
      </c>
      <c r="N1772" s="118" t="s">
        <v>19</v>
      </c>
      <c r="O1772" s="36">
        <f t="shared" si="208"/>
        <v>2099150.2999999998</v>
      </c>
      <c r="P1772" s="36">
        <f t="shared" si="208"/>
        <v>0</v>
      </c>
      <c r="Q1772" s="36">
        <f t="shared" si="208"/>
        <v>0</v>
      </c>
      <c r="R1772" s="36">
        <f t="shared" si="208"/>
        <v>18972454.170000002</v>
      </c>
      <c r="S1772" s="36">
        <f t="shared" si="208"/>
        <v>191833.54</v>
      </c>
    </row>
    <row r="1773" spans="1:19" ht="15.75" hidden="1" x14ac:dyDescent="0.25">
      <c r="A1773" s="188" t="s">
        <v>380</v>
      </c>
      <c r="B1773" s="189"/>
      <c r="C1773" s="190"/>
      <c r="D1773" s="117"/>
      <c r="E1773" s="30"/>
      <c r="F1773" s="30"/>
      <c r="G1773" s="30"/>
      <c r="H1773" s="30"/>
      <c r="I1773" s="30"/>
      <c r="J1773" s="30"/>
      <c r="K1773" s="30"/>
      <c r="L1773" s="81"/>
      <c r="M1773" s="30"/>
      <c r="N1773" s="44"/>
      <c r="O1773" s="30"/>
      <c r="P1773" s="30"/>
      <c r="Q1773" s="30"/>
      <c r="R1773" s="30"/>
      <c r="S1773" s="35"/>
    </row>
    <row r="1774" spans="1:19" hidden="1" x14ac:dyDescent="0.25">
      <c r="A1774" s="21">
        <v>214</v>
      </c>
      <c r="B1774" s="28" t="s">
        <v>381</v>
      </c>
      <c r="C1774" s="111">
        <f t="shared" ref="C1774:C1782" si="209">ROUND(SUM(D1774+E1774+F1774+G1774+H1774+I1774+J1774+K1774+M1774+O1774+P1774+Q1774+R1774+S1774),2)</f>
        <v>36740375.32</v>
      </c>
      <c r="D1774" s="29">
        <f t="shared" ref="D1774:D1782" si="210">ROUND((F1774+G1774+H1774+I1774+J1774+K1774+M1774+O1774+P1774+Q1774+R1774+S1774)*0.0214,2)</f>
        <v>769770.93</v>
      </c>
      <c r="E1774" s="30"/>
      <c r="F1774" s="30">
        <v>4396726.0599999996</v>
      </c>
      <c r="G1774" s="30">
        <v>13894731.99</v>
      </c>
      <c r="H1774" s="30"/>
      <c r="I1774" s="30"/>
      <c r="J1774" s="30"/>
      <c r="K1774" s="34"/>
      <c r="L1774" s="31"/>
      <c r="M1774" s="30"/>
      <c r="N1774" s="30" t="s">
        <v>56</v>
      </c>
      <c r="O1774" s="35">
        <v>17679146.34</v>
      </c>
      <c r="P1774" s="30"/>
      <c r="Q1774" s="35"/>
      <c r="R1774" s="30"/>
      <c r="S1774" s="30"/>
    </row>
    <row r="1775" spans="1:19" hidden="1" x14ac:dyDescent="0.25">
      <c r="A1775" s="21">
        <v>215</v>
      </c>
      <c r="B1775" s="33" t="s">
        <v>383</v>
      </c>
      <c r="C1775" s="111">
        <f t="shared" si="209"/>
        <v>32396252.359999999</v>
      </c>
      <c r="D1775" s="29">
        <f t="shared" si="210"/>
        <v>678754.46</v>
      </c>
      <c r="E1775" s="30"/>
      <c r="F1775" s="34"/>
      <c r="G1775" s="34">
        <v>13957934.720000001</v>
      </c>
      <c r="H1775" s="34"/>
      <c r="I1775" s="34"/>
      <c r="J1775" s="34"/>
      <c r="K1775" s="35"/>
      <c r="L1775" s="31"/>
      <c r="M1775" s="30"/>
      <c r="N1775" s="30" t="s">
        <v>56</v>
      </c>
      <c r="O1775" s="30">
        <v>17759563.18</v>
      </c>
      <c r="P1775" s="30"/>
      <c r="Q1775" s="30"/>
      <c r="R1775" s="30"/>
      <c r="S1775" s="30"/>
    </row>
    <row r="1776" spans="1:19" hidden="1" x14ac:dyDescent="0.25">
      <c r="A1776" s="21">
        <v>216</v>
      </c>
      <c r="B1776" s="33" t="s">
        <v>385</v>
      </c>
      <c r="C1776" s="111">
        <f t="shared" si="209"/>
        <v>4516764.1900000004</v>
      </c>
      <c r="D1776" s="29">
        <f t="shared" si="210"/>
        <v>94633.59</v>
      </c>
      <c r="E1776" s="30"/>
      <c r="F1776" s="30">
        <v>4422130.5999999996</v>
      </c>
      <c r="G1776" s="30"/>
      <c r="H1776" s="35"/>
      <c r="I1776" s="35"/>
      <c r="J1776" s="35"/>
      <c r="K1776" s="30"/>
      <c r="L1776" s="31"/>
      <c r="M1776" s="30"/>
      <c r="N1776" s="30"/>
      <c r="O1776" s="34"/>
      <c r="P1776" s="30"/>
      <c r="Q1776" s="32"/>
      <c r="R1776" s="30"/>
      <c r="S1776" s="30"/>
    </row>
    <row r="1777" spans="1:19" hidden="1" x14ac:dyDescent="0.25">
      <c r="A1777" s="21">
        <v>217</v>
      </c>
      <c r="B1777" s="33" t="s">
        <v>386</v>
      </c>
      <c r="C1777" s="111">
        <f t="shared" si="209"/>
        <v>11469860.970000001</v>
      </c>
      <c r="D1777" s="29">
        <f t="shared" si="210"/>
        <v>240312.34</v>
      </c>
      <c r="E1777" s="30"/>
      <c r="F1777" s="30"/>
      <c r="G1777" s="30"/>
      <c r="H1777" s="30"/>
      <c r="I1777" s="35"/>
      <c r="J1777" s="35"/>
      <c r="K1777" s="30"/>
      <c r="L1777" s="31"/>
      <c r="M1777" s="30"/>
      <c r="N1777" s="30"/>
      <c r="O1777" s="34"/>
      <c r="P1777" s="30"/>
      <c r="Q1777" s="32"/>
      <c r="R1777" s="30">
        <v>11229548.630000001</v>
      </c>
      <c r="S1777" s="30"/>
    </row>
    <row r="1778" spans="1:19" hidden="1" x14ac:dyDescent="0.25">
      <c r="A1778" s="21">
        <v>218</v>
      </c>
      <c r="B1778" s="33" t="s">
        <v>388</v>
      </c>
      <c r="C1778" s="111">
        <f t="shared" si="209"/>
        <v>6600977.0899999999</v>
      </c>
      <c r="D1778" s="29">
        <f t="shared" si="210"/>
        <v>138301.26</v>
      </c>
      <c r="E1778" s="30"/>
      <c r="F1778" s="30"/>
      <c r="G1778" s="35"/>
      <c r="H1778" s="30"/>
      <c r="I1778" s="35"/>
      <c r="J1778" s="35"/>
      <c r="K1778" s="30"/>
      <c r="L1778" s="31"/>
      <c r="M1778" s="30"/>
      <c r="N1778" s="30"/>
      <c r="O1778" s="34"/>
      <c r="P1778" s="30">
        <v>6462675.8300000001</v>
      </c>
      <c r="Q1778" s="32"/>
      <c r="R1778" s="30"/>
      <c r="S1778" s="30"/>
    </row>
    <row r="1779" spans="1:19" hidden="1" x14ac:dyDescent="0.25">
      <c r="A1779" s="21">
        <v>219</v>
      </c>
      <c r="B1779" s="33" t="s">
        <v>389</v>
      </c>
      <c r="C1779" s="111">
        <f t="shared" si="209"/>
        <v>11869511.17</v>
      </c>
      <c r="D1779" s="29">
        <f t="shared" si="210"/>
        <v>248685.67</v>
      </c>
      <c r="E1779" s="30"/>
      <c r="F1779" s="35"/>
      <c r="G1779" s="35"/>
      <c r="H1779" s="35"/>
      <c r="I1779" s="35"/>
      <c r="J1779" s="35"/>
      <c r="K1779" s="30"/>
      <c r="L1779" s="31"/>
      <c r="M1779" s="30"/>
      <c r="N1779" s="30"/>
      <c r="O1779" s="34"/>
      <c r="P1779" s="30"/>
      <c r="Q1779" s="32"/>
      <c r="R1779" s="30">
        <v>11620825.5</v>
      </c>
      <c r="S1779" s="30"/>
    </row>
    <row r="1780" spans="1:19" hidden="1" x14ac:dyDescent="0.25">
      <c r="A1780" s="21">
        <v>220</v>
      </c>
      <c r="B1780" s="33" t="s">
        <v>59</v>
      </c>
      <c r="C1780" s="111">
        <f t="shared" si="209"/>
        <v>14117249.42</v>
      </c>
      <c r="D1780" s="29">
        <f t="shared" si="210"/>
        <v>295779.46000000002</v>
      </c>
      <c r="E1780" s="30"/>
      <c r="F1780" s="34"/>
      <c r="G1780" s="30">
        <v>13821469.960000001</v>
      </c>
      <c r="H1780" s="35"/>
      <c r="I1780" s="35"/>
      <c r="J1780" s="30"/>
      <c r="K1780" s="30"/>
      <c r="L1780" s="31"/>
      <c r="M1780" s="30"/>
      <c r="N1780" s="30"/>
      <c r="O1780" s="34"/>
      <c r="P1780" s="30"/>
      <c r="Q1780" s="32"/>
      <c r="R1780" s="30"/>
      <c r="S1780" s="30"/>
    </row>
    <row r="1781" spans="1:19" hidden="1" x14ac:dyDescent="0.25">
      <c r="A1781" s="21">
        <v>221</v>
      </c>
      <c r="B1781" s="33" t="s">
        <v>391</v>
      </c>
      <c r="C1781" s="111">
        <f t="shared" si="209"/>
        <v>18575710.030000001</v>
      </c>
      <c r="D1781" s="29">
        <f t="shared" si="210"/>
        <v>389191.5</v>
      </c>
      <c r="E1781" s="30"/>
      <c r="F1781" s="34">
        <v>4371501.71</v>
      </c>
      <c r="G1781" s="34">
        <v>13815016.82</v>
      </c>
      <c r="H1781" s="34"/>
      <c r="I1781" s="34"/>
      <c r="J1781" s="34"/>
      <c r="K1781" s="30"/>
      <c r="L1781" s="31"/>
      <c r="M1781" s="30"/>
      <c r="N1781" s="30"/>
      <c r="O1781" s="35"/>
      <c r="P1781" s="30"/>
      <c r="Q1781" s="32"/>
      <c r="R1781" s="30"/>
      <c r="S1781" s="30"/>
    </row>
    <row r="1782" spans="1:19" hidden="1" x14ac:dyDescent="0.25">
      <c r="A1782" s="21">
        <v>222</v>
      </c>
      <c r="B1782" s="33" t="s">
        <v>393</v>
      </c>
      <c r="C1782" s="111">
        <f t="shared" si="209"/>
        <v>18323379.48</v>
      </c>
      <c r="D1782" s="29">
        <f t="shared" si="210"/>
        <v>383904.76</v>
      </c>
      <c r="E1782" s="30"/>
      <c r="F1782" s="30"/>
      <c r="G1782" s="30"/>
      <c r="H1782" s="30"/>
      <c r="I1782" s="30"/>
      <c r="J1782" s="30"/>
      <c r="K1782" s="30"/>
      <c r="L1782" s="31"/>
      <c r="M1782" s="30"/>
      <c r="N1782" s="30" t="s">
        <v>56</v>
      </c>
      <c r="O1782" s="32">
        <v>17939474.719999999</v>
      </c>
      <c r="P1782" s="30"/>
      <c r="Q1782" s="30"/>
      <c r="R1782" s="30"/>
      <c r="S1782" s="30"/>
    </row>
    <row r="1783" spans="1:19" hidden="1" x14ac:dyDescent="0.25">
      <c r="A1783" s="201" t="s">
        <v>396</v>
      </c>
      <c r="B1783" s="202"/>
      <c r="C1783" s="66">
        <f>ROUND(SUM(D1783+S1783+E1783+F1783+G1783+H1783+I1783+J1783+K1783+M1783+O1783+P1783+Q1783+R1783+S1783),2)</f>
        <v>154610080.03</v>
      </c>
      <c r="D1783" s="36">
        <f t="shared" ref="D1783:K1783" si="211">ROUND(SUM(D1774:D1782),2)</f>
        <v>3239333.97</v>
      </c>
      <c r="E1783" s="36">
        <f t="shared" si="211"/>
        <v>0</v>
      </c>
      <c r="F1783" s="36">
        <f t="shared" si="211"/>
        <v>13190358.369999999</v>
      </c>
      <c r="G1783" s="36">
        <f t="shared" si="211"/>
        <v>55489153.490000002</v>
      </c>
      <c r="H1783" s="36">
        <f t="shared" si="211"/>
        <v>0</v>
      </c>
      <c r="I1783" s="36">
        <f t="shared" si="211"/>
        <v>0</v>
      </c>
      <c r="J1783" s="36">
        <f t="shared" si="211"/>
        <v>0</v>
      </c>
      <c r="K1783" s="36">
        <f t="shared" si="211"/>
        <v>0</v>
      </c>
      <c r="L1783" s="36">
        <f t="shared" ref="L1783:S1783" si="212">ROUND(SUM(L1774:L1782),2)</f>
        <v>0</v>
      </c>
      <c r="M1783" s="36">
        <f t="shared" si="212"/>
        <v>0</v>
      </c>
      <c r="N1783" s="118" t="s">
        <v>19</v>
      </c>
      <c r="O1783" s="36">
        <f t="shared" si="212"/>
        <v>53378184.240000002</v>
      </c>
      <c r="P1783" s="36">
        <f t="shared" si="212"/>
        <v>6462675.8300000001</v>
      </c>
      <c r="Q1783" s="36">
        <f t="shared" si="212"/>
        <v>0</v>
      </c>
      <c r="R1783" s="36">
        <f t="shared" si="212"/>
        <v>22850374.129999999</v>
      </c>
      <c r="S1783" s="36">
        <f t="shared" si="212"/>
        <v>0</v>
      </c>
    </row>
    <row r="1784" spans="1:19" ht="15.75" hidden="1" x14ac:dyDescent="0.25">
      <c r="A1784" s="188" t="s">
        <v>397</v>
      </c>
      <c r="B1784" s="203"/>
      <c r="C1784" s="204"/>
      <c r="D1784" s="117"/>
      <c r="E1784" s="30"/>
      <c r="F1784" s="30"/>
      <c r="G1784" s="30"/>
      <c r="H1784" s="30"/>
      <c r="I1784" s="30"/>
      <c r="J1784" s="30"/>
      <c r="K1784" s="30"/>
      <c r="L1784" s="9"/>
      <c r="M1784" s="30"/>
      <c r="N1784" s="35"/>
      <c r="O1784" s="30"/>
      <c r="P1784" s="30"/>
      <c r="Q1784" s="30"/>
      <c r="R1784" s="30"/>
      <c r="S1784" s="30"/>
    </row>
    <row r="1785" spans="1:19" ht="22.5" hidden="1" customHeight="1" x14ac:dyDescent="0.25">
      <c r="A1785" s="21">
        <v>223</v>
      </c>
      <c r="B1785" s="33" t="s">
        <v>919</v>
      </c>
      <c r="C1785" s="111">
        <f t="shared" ref="C1785:C1796" si="213">ROUND(SUM(D1785+E1785+F1785+G1785+H1785+I1785+J1785+K1785+M1785+O1785+P1785+Q1785+R1785+S1785),2)</f>
        <v>4115894.14</v>
      </c>
      <c r="D1785" s="29">
        <f t="shared" ref="D1785:D1795" si="214">ROUND((F1785+G1785+H1785+I1785+J1785+K1785+M1785+O1785+P1785+Q1785+R1785+S1785)*0.0214,2)</f>
        <v>86234.71</v>
      </c>
      <c r="E1785" s="30"/>
      <c r="F1785" s="34"/>
      <c r="G1785" s="34"/>
      <c r="H1785" s="34"/>
      <c r="I1785" s="34"/>
      <c r="J1785" s="34"/>
      <c r="K1785" s="35"/>
      <c r="L1785" s="31"/>
      <c r="M1785" s="30"/>
      <c r="N1785" s="30"/>
      <c r="O1785" s="30"/>
      <c r="P1785" s="30"/>
      <c r="Q1785" s="30">
        <v>4029659.43</v>
      </c>
      <c r="R1785" s="30"/>
      <c r="S1785" s="30"/>
    </row>
    <row r="1786" spans="1:19" ht="22.5" hidden="1" customHeight="1" x14ac:dyDescent="0.25">
      <c r="A1786" s="21">
        <v>224</v>
      </c>
      <c r="B1786" s="33" t="s">
        <v>920</v>
      </c>
      <c r="C1786" s="111">
        <f t="shared" si="213"/>
        <v>14475062.76</v>
      </c>
      <c r="D1786" s="29">
        <f t="shared" si="214"/>
        <v>303276.23</v>
      </c>
      <c r="E1786" s="30"/>
      <c r="F1786" s="34"/>
      <c r="G1786" s="34"/>
      <c r="H1786" s="34"/>
      <c r="I1786" s="34"/>
      <c r="J1786" s="34"/>
      <c r="K1786" s="30"/>
      <c r="L1786" s="31"/>
      <c r="M1786" s="30"/>
      <c r="N1786" s="30" t="s">
        <v>116</v>
      </c>
      <c r="O1786" s="30">
        <v>10142127.1</v>
      </c>
      <c r="P1786" s="30"/>
      <c r="Q1786" s="30">
        <v>4029659.43</v>
      </c>
      <c r="R1786" s="30"/>
      <c r="S1786" s="30"/>
    </row>
    <row r="1787" spans="1:19" hidden="1" x14ac:dyDescent="0.25">
      <c r="A1787" s="21">
        <v>225</v>
      </c>
      <c r="B1787" s="33" t="s">
        <v>921</v>
      </c>
      <c r="C1787" s="111">
        <f t="shared" si="213"/>
        <v>8883874.4199999999</v>
      </c>
      <c r="D1787" s="29">
        <f t="shared" si="214"/>
        <v>186131.69</v>
      </c>
      <c r="E1787" s="30"/>
      <c r="F1787" s="34"/>
      <c r="G1787" s="34"/>
      <c r="H1787" s="34"/>
      <c r="I1787" s="34"/>
      <c r="J1787" s="34">
        <v>835210.79</v>
      </c>
      <c r="K1787" s="30"/>
      <c r="L1787" s="31"/>
      <c r="M1787" s="30"/>
      <c r="N1787" s="30" t="s">
        <v>116</v>
      </c>
      <c r="O1787" s="30">
        <v>3841817.37</v>
      </c>
      <c r="P1787" s="30"/>
      <c r="Q1787" s="30">
        <v>4020714.57</v>
      </c>
      <c r="R1787" s="30"/>
      <c r="S1787" s="30"/>
    </row>
    <row r="1788" spans="1:19" hidden="1" x14ac:dyDescent="0.25">
      <c r="A1788" s="21">
        <v>226</v>
      </c>
      <c r="B1788" s="33" t="s">
        <v>922</v>
      </c>
      <c r="C1788" s="111">
        <f t="shared" si="213"/>
        <v>7679043.3399999999</v>
      </c>
      <c r="D1788" s="29">
        <f t="shared" si="214"/>
        <v>160888.51</v>
      </c>
      <c r="E1788" s="30"/>
      <c r="F1788" s="34"/>
      <c r="G1788" s="34"/>
      <c r="H1788" s="34"/>
      <c r="I1788" s="34"/>
      <c r="J1788" s="34"/>
      <c r="K1788" s="30"/>
      <c r="L1788" s="31"/>
      <c r="M1788" s="30"/>
      <c r="N1788" s="30" t="s">
        <v>116</v>
      </c>
      <c r="O1788" s="30">
        <v>3841817.37</v>
      </c>
      <c r="P1788" s="30"/>
      <c r="Q1788" s="30">
        <v>3676337.46</v>
      </c>
      <c r="R1788" s="30"/>
      <c r="S1788" s="30"/>
    </row>
    <row r="1789" spans="1:19" hidden="1" x14ac:dyDescent="0.25">
      <c r="A1789" s="21">
        <v>227</v>
      </c>
      <c r="B1789" s="33" t="s">
        <v>413</v>
      </c>
      <c r="C1789" s="111">
        <f t="shared" si="213"/>
        <v>28168695.59</v>
      </c>
      <c r="D1789" s="29">
        <f t="shared" si="214"/>
        <v>590180.23</v>
      </c>
      <c r="E1789" s="30"/>
      <c r="F1789" s="34"/>
      <c r="G1789" s="34">
        <v>8328745.1699999999</v>
      </c>
      <c r="H1789" s="34">
        <v>6045628.2599999998</v>
      </c>
      <c r="I1789" s="34">
        <v>2891154.23</v>
      </c>
      <c r="J1789" s="34"/>
      <c r="K1789" s="30"/>
      <c r="L1789" s="31"/>
      <c r="M1789" s="30"/>
      <c r="N1789" s="30"/>
      <c r="O1789" s="30"/>
      <c r="P1789" s="30">
        <v>3867319.79</v>
      </c>
      <c r="Q1789" s="30">
        <v>6445667.9100000001</v>
      </c>
      <c r="R1789" s="30"/>
      <c r="S1789" s="30"/>
    </row>
    <row r="1790" spans="1:19" hidden="1" x14ac:dyDescent="0.25">
      <c r="A1790" s="21">
        <v>228</v>
      </c>
      <c r="B1790" s="33" t="s">
        <v>414</v>
      </c>
      <c r="C1790" s="111">
        <f t="shared" si="213"/>
        <v>29648046.329999998</v>
      </c>
      <c r="D1790" s="29">
        <f t="shared" si="214"/>
        <v>621175.05000000005</v>
      </c>
      <c r="E1790" s="30"/>
      <c r="F1790" s="34"/>
      <c r="G1790" s="34">
        <v>3630158.4</v>
      </c>
      <c r="H1790" s="34">
        <v>8043375.6799999997</v>
      </c>
      <c r="I1790" s="34">
        <v>3846521.59</v>
      </c>
      <c r="J1790" s="34"/>
      <c r="K1790" s="30"/>
      <c r="L1790" s="31"/>
      <c r="M1790" s="30"/>
      <c r="N1790" s="30"/>
      <c r="O1790" s="30"/>
      <c r="P1790" s="30">
        <v>4931209.2</v>
      </c>
      <c r="Q1790" s="30">
        <v>8575606.4100000001</v>
      </c>
      <c r="R1790" s="30"/>
      <c r="S1790" s="30"/>
    </row>
    <row r="1791" spans="1:19" hidden="1" x14ac:dyDescent="0.25">
      <c r="A1791" s="21">
        <v>229</v>
      </c>
      <c r="B1791" s="33" t="s">
        <v>415</v>
      </c>
      <c r="C1791" s="111">
        <f t="shared" si="213"/>
        <v>17348830.579999998</v>
      </c>
      <c r="D1791" s="29">
        <f t="shared" si="214"/>
        <v>363486.37</v>
      </c>
      <c r="E1791" s="30"/>
      <c r="F1791" s="30"/>
      <c r="G1791" s="30"/>
      <c r="H1791" s="30"/>
      <c r="I1791" s="30"/>
      <c r="J1791" s="30"/>
      <c r="K1791" s="30"/>
      <c r="L1791" s="31"/>
      <c r="M1791" s="30"/>
      <c r="N1791" s="30" t="s">
        <v>116</v>
      </c>
      <c r="O1791" s="30">
        <v>10561440.199999999</v>
      </c>
      <c r="P1791" s="30"/>
      <c r="Q1791" s="32">
        <v>6423904.0099999998</v>
      </c>
      <c r="R1791" s="30"/>
      <c r="S1791" s="30"/>
    </row>
    <row r="1792" spans="1:19" ht="14.25" hidden="1" customHeight="1" x14ac:dyDescent="0.25">
      <c r="A1792" s="21">
        <v>230</v>
      </c>
      <c r="B1792" s="33" t="s">
        <v>417</v>
      </c>
      <c r="C1792" s="111">
        <f t="shared" si="213"/>
        <v>28030254.16</v>
      </c>
      <c r="D1792" s="29">
        <f t="shared" si="214"/>
        <v>587279.65</v>
      </c>
      <c r="E1792" s="30"/>
      <c r="F1792" s="30">
        <v>3081494.4</v>
      </c>
      <c r="G1792" s="30">
        <v>9790972.8800000008</v>
      </c>
      <c r="H1792" s="35">
        <v>7107022.8700000001</v>
      </c>
      <c r="I1792" s="35">
        <v>3398736.8</v>
      </c>
      <c r="J1792" s="35">
        <v>4064747.56</v>
      </c>
      <c r="K1792" s="30"/>
      <c r="L1792" s="31"/>
      <c r="M1792" s="30"/>
      <c r="N1792" s="30"/>
      <c r="O1792" s="34"/>
      <c r="P1792" s="30"/>
      <c r="Q1792" s="32"/>
      <c r="R1792" s="30"/>
      <c r="S1792" s="30"/>
    </row>
    <row r="1793" spans="1:19" hidden="1" x14ac:dyDescent="0.25">
      <c r="A1793" s="21">
        <v>231</v>
      </c>
      <c r="B1793" s="33" t="s">
        <v>923</v>
      </c>
      <c r="C1793" s="111">
        <f t="shared" si="213"/>
        <v>19181626.329999998</v>
      </c>
      <c r="D1793" s="29">
        <f t="shared" si="214"/>
        <v>401886.43</v>
      </c>
      <c r="E1793" s="30"/>
      <c r="F1793" s="30"/>
      <c r="G1793" s="35"/>
      <c r="H1793" s="30">
        <v>1423697.49</v>
      </c>
      <c r="I1793" s="35">
        <v>558391.34</v>
      </c>
      <c r="J1793" s="35">
        <v>813813.83</v>
      </c>
      <c r="K1793" s="30"/>
      <c r="L1793" s="31"/>
      <c r="M1793" s="30"/>
      <c r="N1793" s="30" t="s">
        <v>56</v>
      </c>
      <c r="O1793" s="34">
        <v>4761518.4000000004</v>
      </c>
      <c r="P1793" s="30"/>
      <c r="Q1793" s="32"/>
      <c r="R1793" s="30">
        <v>11222318.84</v>
      </c>
      <c r="S1793" s="30"/>
    </row>
    <row r="1794" spans="1:19" hidden="1" x14ac:dyDescent="0.25">
      <c r="A1794" s="21">
        <v>232</v>
      </c>
      <c r="B1794" s="33" t="s">
        <v>1133</v>
      </c>
      <c r="C1794" s="111">
        <f t="shared" si="213"/>
        <v>12377095.83</v>
      </c>
      <c r="D1794" s="29">
        <f>ROUND((F1794+G1794+H1794+I1794+J1794+K1794+M1794+O1794+P1794+Q1794+R1794+S1794)*0.0214,2)</f>
        <v>259320.39</v>
      </c>
      <c r="E1794" s="30"/>
      <c r="F1794" s="30"/>
      <c r="G1794" s="30"/>
      <c r="H1794" s="30"/>
      <c r="I1794" s="35"/>
      <c r="J1794" s="30"/>
      <c r="K1794" s="30"/>
      <c r="L1794" s="31"/>
      <c r="M1794" s="30"/>
      <c r="N1794" s="30" t="s">
        <v>56</v>
      </c>
      <c r="O1794" s="34">
        <v>12117775.439999999</v>
      </c>
      <c r="P1794" s="30"/>
      <c r="Q1794" s="32"/>
      <c r="R1794" s="30"/>
      <c r="S1794" s="30"/>
    </row>
    <row r="1795" spans="1:19" hidden="1" x14ac:dyDescent="0.25">
      <c r="A1795" s="21">
        <v>233</v>
      </c>
      <c r="B1795" s="33" t="s">
        <v>924</v>
      </c>
      <c r="C1795" s="111">
        <f t="shared" si="213"/>
        <v>8562293.0399999991</v>
      </c>
      <c r="D1795" s="29">
        <f t="shared" si="214"/>
        <v>179394.04</v>
      </c>
      <c r="E1795" s="30"/>
      <c r="F1795" s="34"/>
      <c r="G1795" s="30"/>
      <c r="H1795" s="35"/>
      <c r="I1795" s="35"/>
      <c r="J1795" s="30"/>
      <c r="K1795" s="30"/>
      <c r="L1795" s="31"/>
      <c r="M1795" s="30"/>
      <c r="N1795" s="30" t="s">
        <v>116</v>
      </c>
      <c r="O1795" s="34">
        <v>8382899</v>
      </c>
      <c r="P1795" s="30"/>
      <c r="Q1795" s="32"/>
      <c r="R1795" s="30"/>
      <c r="S1795" s="30"/>
    </row>
    <row r="1796" spans="1:19" hidden="1" x14ac:dyDescent="0.25">
      <c r="A1796" s="201" t="s">
        <v>925</v>
      </c>
      <c r="B1796" s="202"/>
      <c r="C1796" s="66">
        <f t="shared" si="213"/>
        <v>178470716.52000001</v>
      </c>
      <c r="D1796" s="36">
        <f>ROUND(SUM(D1785:D1795),2)</f>
        <v>3739253.3</v>
      </c>
      <c r="E1796" s="36">
        <f t="shared" ref="E1796:S1796" si="215">ROUND(SUM(E1785:E1795),2)</f>
        <v>0</v>
      </c>
      <c r="F1796" s="36">
        <f t="shared" si="215"/>
        <v>3081494.4</v>
      </c>
      <c r="G1796" s="36">
        <f t="shared" si="215"/>
        <v>21749876.449999999</v>
      </c>
      <c r="H1796" s="36">
        <f t="shared" si="215"/>
        <v>22619724.300000001</v>
      </c>
      <c r="I1796" s="36">
        <f t="shared" si="215"/>
        <v>10694803.960000001</v>
      </c>
      <c r="J1796" s="36">
        <f t="shared" si="215"/>
        <v>5713772.1799999997</v>
      </c>
      <c r="K1796" s="36">
        <f t="shared" si="215"/>
        <v>0</v>
      </c>
      <c r="L1796" s="36">
        <f t="shared" si="215"/>
        <v>0</v>
      </c>
      <c r="M1796" s="36">
        <f t="shared" si="215"/>
        <v>0</v>
      </c>
      <c r="N1796" s="118" t="s">
        <v>19</v>
      </c>
      <c r="O1796" s="36">
        <f t="shared" si="215"/>
        <v>53649394.880000003</v>
      </c>
      <c r="P1796" s="36">
        <f t="shared" si="215"/>
        <v>8798528.9900000002</v>
      </c>
      <c r="Q1796" s="36">
        <f t="shared" si="215"/>
        <v>37201549.219999999</v>
      </c>
      <c r="R1796" s="36">
        <f t="shared" si="215"/>
        <v>11222318.84</v>
      </c>
      <c r="S1796" s="36">
        <f t="shared" si="215"/>
        <v>0</v>
      </c>
    </row>
    <row r="1797" spans="1:19" ht="15.75" hidden="1" x14ac:dyDescent="0.25">
      <c r="A1797" s="188" t="s">
        <v>419</v>
      </c>
      <c r="B1797" s="189"/>
      <c r="C1797" s="190"/>
      <c r="D1797" s="117"/>
      <c r="E1797" s="30"/>
      <c r="F1797" s="30"/>
      <c r="G1797" s="30"/>
      <c r="H1797" s="30"/>
      <c r="I1797" s="30"/>
      <c r="J1797" s="30"/>
      <c r="K1797" s="30"/>
      <c r="L1797" s="9"/>
      <c r="M1797" s="30"/>
      <c r="N1797" s="35"/>
      <c r="O1797" s="30"/>
      <c r="P1797" s="30"/>
      <c r="Q1797" s="30"/>
      <c r="R1797" s="30"/>
      <c r="S1797" s="30"/>
    </row>
    <row r="1798" spans="1:19" hidden="1" x14ac:dyDescent="0.25">
      <c r="A1798" s="21">
        <v>234</v>
      </c>
      <c r="B1798" s="28" t="s">
        <v>420</v>
      </c>
      <c r="C1798" s="111">
        <f t="shared" ref="C1798:C1804" si="216">ROUND(SUM(D1798+E1798+F1798+G1798+H1798+I1798+J1798+K1798+M1798+O1798+P1798+Q1798+R1798+S1798),2)</f>
        <v>33324409.809999999</v>
      </c>
      <c r="D1798" s="29">
        <f t="shared" ref="D1798:D1803" si="217">ROUND((F1798+G1798+H1798+I1798+J1798+K1798+M1798+O1798+P1798+Q1798+R1798+S1798)*0.0214,2)</f>
        <v>698200.87</v>
      </c>
      <c r="E1798" s="30"/>
      <c r="F1798" s="30">
        <v>2349579.44</v>
      </c>
      <c r="G1798" s="30">
        <v>7797669.0800000001</v>
      </c>
      <c r="H1798" s="30">
        <v>4581539.54</v>
      </c>
      <c r="I1798" s="30">
        <v>1924819.13</v>
      </c>
      <c r="J1798" s="30">
        <v>3163209.99</v>
      </c>
      <c r="K1798" s="34"/>
      <c r="L1798" s="31"/>
      <c r="M1798" s="30"/>
      <c r="N1798" s="30"/>
      <c r="O1798" s="35"/>
      <c r="P1798" s="30">
        <v>4858368.87</v>
      </c>
      <c r="Q1798" s="35">
        <v>7951022.8899999997</v>
      </c>
      <c r="R1798" s="30"/>
      <c r="S1798" s="30"/>
    </row>
    <row r="1799" spans="1:19" hidden="1" x14ac:dyDescent="0.25">
      <c r="A1799" s="21">
        <v>235</v>
      </c>
      <c r="B1799" s="28" t="s">
        <v>370</v>
      </c>
      <c r="C1799" s="111">
        <f t="shared" si="216"/>
        <v>65256769.700000003</v>
      </c>
      <c r="D1799" s="29">
        <f t="shared" si="217"/>
        <v>1367236.02</v>
      </c>
      <c r="E1799" s="30"/>
      <c r="F1799" s="30">
        <v>5807620.7800000003</v>
      </c>
      <c r="G1799" s="30">
        <v>18220335.670000002</v>
      </c>
      <c r="H1799" s="30">
        <v>10741062.699999999</v>
      </c>
      <c r="I1799" s="30">
        <v>4789649.04</v>
      </c>
      <c r="J1799" s="30">
        <v>7415912.75</v>
      </c>
      <c r="K1799" s="30"/>
      <c r="L1799" s="31"/>
      <c r="M1799" s="30"/>
      <c r="N1799" s="30"/>
      <c r="O1799" s="30"/>
      <c r="P1799" s="30"/>
      <c r="Q1799" s="32">
        <v>16914952.739999998</v>
      </c>
      <c r="R1799" s="30"/>
      <c r="S1799" s="30"/>
    </row>
    <row r="1800" spans="1:19" hidden="1" x14ac:dyDescent="0.25">
      <c r="A1800" s="21">
        <v>236</v>
      </c>
      <c r="B1800" s="33" t="s">
        <v>424</v>
      </c>
      <c r="C1800" s="111">
        <f t="shared" si="216"/>
        <v>31481707.550000001</v>
      </c>
      <c r="D1800" s="29">
        <f t="shared" si="217"/>
        <v>659593.25</v>
      </c>
      <c r="E1800" s="30"/>
      <c r="F1800" s="34">
        <v>2207712.9300000002</v>
      </c>
      <c r="G1800" s="34">
        <v>9299414.9399999995</v>
      </c>
      <c r="H1800" s="34">
        <v>6111844.9900000002</v>
      </c>
      <c r="I1800" s="34">
        <v>2397158.9700000002</v>
      </c>
      <c r="J1800" s="34">
        <v>3493665.63</v>
      </c>
      <c r="K1800" s="35"/>
      <c r="L1800" s="31"/>
      <c r="M1800" s="30"/>
      <c r="N1800" s="30"/>
      <c r="O1800" s="30"/>
      <c r="P1800" s="30"/>
      <c r="Q1800" s="30">
        <v>7312316.8399999999</v>
      </c>
      <c r="R1800" s="30"/>
      <c r="S1800" s="30"/>
    </row>
    <row r="1801" spans="1:19" hidden="1" x14ac:dyDescent="0.25">
      <c r="A1801" s="21">
        <v>237</v>
      </c>
      <c r="B1801" s="33" t="s">
        <v>425</v>
      </c>
      <c r="C1801" s="111">
        <f t="shared" si="216"/>
        <v>66205208.909999996</v>
      </c>
      <c r="D1801" s="29">
        <f t="shared" si="217"/>
        <v>1387107.37</v>
      </c>
      <c r="E1801" s="30"/>
      <c r="F1801" s="30">
        <v>5753380.5499999998</v>
      </c>
      <c r="G1801" s="30">
        <v>18050166.969999999</v>
      </c>
      <c r="H1801" s="30">
        <v>10640746.609999999</v>
      </c>
      <c r="I1801" s="30">
        <v>4744916.1399999997</v>
      </c>
      <c r="J1801" s="30">
        <v>7346651.8799999999</v>
      </c>
      <c r="K1801" s="30"/>
      <c r="L1801" s="31"/>
      <c r="M1801" s="30"/>
      <c r="N1801" s="16" t="s">
        <v>56</v>
      </c>
      <c r="O1801" s="30">
        <v>18282239.390000001</v>
      </c>
      <c r="P1801" s="30"/>
      <c r="Q1801" s="32"/>
      <c r="R1801" s="30"/>
      <c r="S1801" s="30"/>
    </row>
    <row r="1802" spans="1:19" hidden="1" x14ac:dyDescent="0.25">
      <c r="A1802" s="21">
        <v>238</v>
      </c>
      <c r="B1802" s="33" t="s">
        <v>156</v>
      </c>
      <c r="C1802" s="111">
        <f t="shared" si="216"/>
        <v>4402864.22</v>
      </c>
      <c r="D1802" s="29">
        <f t="shared" si="217"/>
        <v>92247.2</v>
      </c>
      <c r="E1802" s="30"/>
      <c r="F1802" s="30"/>
      <c r="G1802" s="30"/>
      <c r="H1802" s="35"/>
      <c r="I1802" s="35"/>
      <c r="J1802" s="35"/>
      <c r="K1802" s="30"/>
      <c r="L1802" s="31"/>
      <c r="M1802" s="30"/>
      <c r="N1802" s="30"/>
      <c r="O1802" s="34"/>
      <c r="P1802" s="30">
        <v>4310617.0199999996</v>
      </c>
      <c r="Q1802" s="32"/>
      <c r="R1802" s="30"/>
      <c r="S1802" s="30"/>
    </row>
    <row r="1803" spans="1:19" hidden="1" x14ac:dyDescent="0.25">
      <c r="A1803" s="21">
        <v>239</v>
      </c>
      <c r="B1803" s="33" t="s">
        <v>428</v>
      </c>
      <c r="C1803" s="111">
        <f t="shared" si="216"/>
        <v>4402864.22</v>
      </c>
      <c r="D1803" s="29">
        <f t="shared" si="217"/>
        <v>92247.2</v>
      </c>
      <c r="E1803" s="30"/>
      <c r="F1803" s="30"/>
      <c r="G1803" s="35"/>
      <c r="H1803" s="30"/>
      <c r="I1803" s="35"/>
      <c r="J1803" s="35"/>
      <c r="K1803" s="30"/>
      <c r="L1803" s="31"/>
      <c r="M1803" s="30"/>
      <c r="N1803" s="30"/>
      <c r="O1803" s="34"/>
      <c r="P1803" s="30">
        <v>4310617.0199999996</v>
      </c>
      <c r="Q1803" s="32"/>
      <c r="R1803" s="30"/>
      <c r="S1803" s="30"/>
    </row>
    <row r="1804" spans="1:19" hidden="1" x14ac:dyDescent="0.25">
      <c r="A1804" s="176" t="s">
        <v>429</v>
      </c>
      <c r="B1804" s="177"/>
      <c r="C1804" s="66">
        <f t="shared" si="216"/>
        <v>205073824.41</v>
      </c>
      <c r="D1804" s="36">
        <f>ROUND(SUM(D1798:D1803),2)</f>
        <v>4296631.91</v>
      </c>
      <c r="E1804" s="36">
        <f t="shared" ref="E1804:M1804" si="218">ROUND(SUM(E1798:E1803),2)</f>
        <v>0</v>
      </c>
      <c r="F1804" s="36">
        <f t="shared" si="218"/>
        <v>16118293.699999999</v>
      </c>
      <c r="G1804" s="36">
        <f t="shared" si="218"/>
        <v>53367586.659999996</v>
      </c>
      <c r="H1804" s="36">
        <f t="shared" si="218"/>
        <v>32075193.84</v>
      </c>
      <c r="I1804" s="36">
        <f t="shared" si="218"/>
        <v>13856543.279999999</v>
      </c>
      <c r="J1804" s="36">
        <f t="shared" si="218"/>
        <v>21419440.25</v>
      </c>
      <c r="K1804" s="36">
        <f t="shared" si="218"/>
        <v>0</v>
      </c>
      <c r="L1804" s="36">
        <f t="shared" si="218"/>
        <v>0</v>
      </c>
      <c r="M1804" s="36">
        <f t="shared" si="218"/>
        <v>0</v>
      </c>
      <c r="N1804" s="118" t="s">
        <v>19</v>
      </c>
      <c r="O1804" s="36">
        <f>ROUND(SUM(O1798:O1803),2)</f>
        <v>18282239.390000001</v>
      </c>
      <c r="P1804" s="36">
        <f>ROUND(SUM(P1798:P1803),2)</f>
        <v>13479602.91</v>
      </c>
      <c r="Q1804" s="36">
        <f>ROUND(SUM(Q1798:Q1803),2)</f>
        <v>32178292.469999999</v>
      </c>
      <c r="R1804" s="36">
        <f>ROUND(SUM(R1798:R1803),2)</f>
        <v>0</v>
      </c>
      <c r="S1804" s="36">
        <f>ROUND(SUM(S1798:S1803),2)</f>
        <v>0</v>
      </c>
    </row>
    <row r="1805" spans="1:19" ht="15.75" hidden="1" x14ac:dyDescent="0.25">
      <c r="A1805" s="188" t="s">
        <v>430</v>
      </c>
      <c r="B1805" s="189"/>
      <c r="C1805" s="190"/>
      <c r="D1805" s="117"/>
      <c r="E1805" s="30"/>
      <c r="F1805" s="30"/>
      <c r="G1805" s="30"/>
      <c r="H1805" s="30"/>
      <c r="I1805" s="30"/>
      <c r="J1805" s="30"/>
      <c r="K1805" s="30"/>
      <c r="L1805" s="9"/>
      <c r="M1805" s="30"/>
      <c r="N1805" s="35"/>
      <c r="O1805" s="30"/>
      <c r="P1805" s="30"/>
      <c r="Q1805" s="30"/>
      <c r="R1805" s="30"/>
      <c r="S1805" s="30"/>
    </row>
    <row r="1806" spans="1:19" hidden="1" x14ac:dyDescent="0.25">
      <c r="A1806" s="21">
        <v>240</v>
      </c>
      <c r="B1806" s="63" t="s">
        <v>926</v>
      </c>
      <c r="C1806" s="111">
        <f t="shared" ref="C1806:C1836" si="219">ROUND(SUM(D1806+E1806+F1806+G1806+H1806+I1806+J1806+K1806+M1806+O1806+P1806+Q1806+R1806+S1806),2)</f>
        <v>2338251.92</v>
      </c>
      <c r="D1806" s="29">
        <f t="shared" ref="D1806:D1839" si="220">ROUND((F1806+G1806+H1806+I1806+J1806+K1806+M1806+O1806+P1806+Q1806+R1806+S1806)*0.0214,2)</f>
        <v>48990.2</v>
      </c>
      <c r="E1806" s="30"/>
      <c r="F1806" s="34">
        <v>257054.76</v>
      </c>
      <c r="G1806" s="34">
        <v>816751.82</v>
      </c>
      <c r="H1806" s="34">
        <v>592859.76</v>
      </c>
      <c r="I1806" s="34">
        <v>283518.76</v>
      </c>
      <c r="J1806" s="34">
        <v>339076.62</v>
      </c>
      <c r="K1806" s="30"/>
      <c r="L1806" s="31"/>
      <c r="M1806" s="30"/>
      <c r="N1806" s="30"/>
      <c r="O1806" s="35"/>
      <c r="P1806" s="30"/>
      <c r="Q1806" s="35"/>
      <c r="R1806" s="30"/>
      <c r="S1806" s="30"/>
    </row>
    <row r="1807" spans="1:19" hidden="1" x14ac:dyDescent="0.25">
      <c r="A1807" s="21">
        <v>241</v>
      </c>
      <c r="B1807" s="28" t="s">
        <v>432</v>
      </c>
      <c r="C1807" s="111">
        <f t="shared" si="219"/>
        <v>6606358.21</v>
      </c>
      <c r="D1807" s="29">
        <f t="shared" si="220"/>
        <v>138414.01</v>
      </c>
      <c r="E1807" s="30"/>
      <c r="F1807" s="34"/>
      <c r="G1807" s="34"/>
      <c r="H1807" s="34"/>
      <c r="I1807" s="34"/>
      <c r="J1807" s="34"/>
      <c r="K1807" s="30"/>
      <c r="L1807" s="31">
        <v>3</v>
      </c>
      <c r="M1807" s="30">
        <v>6467944.2000000002</v>
      </c>
      <c r="N1807" s="30"/>
      <c r="O1807" s="30"/>
      <c r="P1807" s="30"/>
      <c r="Q1807" s="35"/>
      <c r="R1807" s="30"/>
      <c r="S1807" s="30"/>
    </row>
    <row r="1808" spans="1:19" hidden="1" x14ac:dyDescent="0.25">
      <c r="A1808" s="21">
        <v>242</v>
      </c>
      <c r="B1808" s="28" t="s">
        <v>1059</v>
      </c>
      <c r="C1808" s="111">
        <f t="shared" si="219"/>
        <v>69561934.079999998</v>
      </c>
      <c r="D1808" s="29">
        <f t="shared" si="220"/>
        <v>1389420.75</v>
      </c>
      <c r="E1808" s="30">
        <v>3246310.16</v>
      </c>
      <c r="F1808" s="30"/>
      <c r="G1808" s="30"/>
      <c r="H1808" s="30"/>
      <c r="I1808" s="30"/>
      <c r="J1808" s="30"/>
      <c r="K1808" s="30"/>
      <c r="L1808" s="31"/>
      <c r="M1808" s="30"/>
      <c r="N1808" s="30" t="s">
        <v>56</v>
      </c>
      <c r="O1808" s="34">
        <v>37559009.270000003</v>
      </c>
      <c r="P1808" s="30"/>
      <c r="Q1808" s="32">
        <v>27367193.899999999</v>
      </c>
      <c r="R1808" s="30"/>
      <c r="S1808" s="30"/>
    </row>
    <row r="1809" spans="1:19" hidden="1" x14ac:dyDescent="0.25">
      <c r="A1809" s="21">
        <v>243</v>
      </c>
      <c r="B1809" s="28" t="s">
        <v>1060</v>
      </c>
      <c r="C1809" s="111">
        <f t="shared" si="219"/>
        <v>27044763.879999999</v>
      </c>
      <c r="D1809" s="29">
        <f t="shared" si="220"/>
        <v>540188.49</v>
      </c>
      <c r="E1809" s="30">
        <v>1262122.6399999999</v>
      </c>
      <c r="F1809" s="30"/>
      <c r="G1809" s="30"/>
      <c r="H1809" s="30"/>
      <c r="I1809" s="30"/>
      <c r="J1809" s="30"/>
      <c r="K1809" s="35"/>
      <c r="L1809" s="31"/>
      <c r="M1809" s="30"/>
      <c r="N1809" s="30"/>
      <c r="O1809" s="30"/>
      <c r="P1809" s="30"/>
      <c r="Q1809" s="34">
        <v>25242452.75</v>
      </c>
      <c r="R1809" s="30"/>
      <c r="S1809" s="30"/>
    </row>
    <row r="1810" spans="1:19" hidden="1" x14ac:dyDescent="0.25">
      <c r="A1810" s="21">
        <v>244</v>
      </c>
      <c r="B1810" s="28" t="s">
        <v>1061</v>
      </c>
      <c r="C1810" s="111">
        <f t="shared" si="219"/>
        <v>1746971.44</v>
      </c>
      <c r="D1810" s="29">
        <f t="shared" si="220"/>
        <v>34893.769999999997</v>
      </c>
      <c r="E1810" s="30">
        <v>81527.509999999995</v>
      </c>
      <c r="F1810" s="30"/>
      <c r="G1810" s="30"/>
      <c r="H1810" s="30"/>
      <c r="I1810" s="30"/>
      <c r="J1810" s="30"/>
      <c r="K1810" s="34">
        <v>1630550.16</v>
      </c>
      <c r="L1810" s="31"/>
      <c r="M1810" s="30"/>
      <c r="N1810" s="30"/>
      <c r="O1810" s="30"/>
      <c r="P1810" s="30"/>
      <c r="Q1810" s="35"/>
      <c r="R1810" s="30"/>
      <c r="S1810" s="30"/>
    </row>
    <row r="1811" spans="1:19" hidden="1" x14ac:dyDescent="0.25">
      <c r="A1811" s="21">
        <v>245</v>
      </c>
      <c r="B1811" s="28" t="s">
        <v>1062</v>
      </c>
      <c r="C1811" s="111">
        <f t="shared" si="219"/>
        <v>33589553.990000002</v>
      </c>
      <c r="D1811" s="29">
        <f t="shared" si="220"/>
        <v>670913.25</v>
      </c>
      <c r="E1811" s="30">
        <v>1567554.32</v>
      </c>
      <c r="F1811" s="30"/>
      <c r="G1811" s="30"/>
      <c r="H1811" s="35"/>
      <c r="I1811" s="35"/>
      <c r="J1811" s="35"/>
      <c r="K1811" s="30"/>
      <c r="L1811" s="31"/>
      <c r="M1811" s="30"/>
      <c r="N1811" s="30"/>
      <c r="O1811" s="30"/>
      <c r="P1811" s="30"/>
      <c r="Q1811" s="32">
        <v>31351086.420000002</v>
      </c>
      <c r="R1811" s="30"/>
      <c r="S1811" s="30"/>
    </row>
    <row r="1812" spans="1:19" hidden="1" x14ac:dyDescent="0.25">
      <c r="A1812" s="21">
        <v>246</v>
      </c>
      <c r="B1812" s="33" t="s">
        <v>444</v>
      </c>
      <c r="C1812" s="111">
        <f t="shared" si="219"/>
        <v>24877819.370000001</v>
      </c>
      <c r="D1812" s="29">
        <f t="shared" si="220"/>
        <v>521230.99</v>
      </c>
      <c r="E1812" s="30"/>
      <c r="F1812" s="34">
        <v>2748073.91</v>
      </c>
      <c r="G1812" s="32">
        <v>8684587.0899999999</v>
      </c>
      <c r="H1812" s="34">
        <v>6303941.8899999997</v>
      </c>
      <c r="I1812" s="32">
        <v>3014608.43</v>
      </c>
      <c r="J1812" s="32">
        <v>3605377.06</v>
      </c>
      <c r="K1812" s="30"/>
      <c r="L1812" s="31"/>
      <c r="M1812" s="30"/>
      <c r="N1812" s="30"/>
      <c r="O1812" s="30"/>
      <c r="P1812" s="30"/>
      <c r="Q1812" s="35"/>
      <c r="R1812" s="30"/>
      <c r="S1812" s="30"/>
    </row>
    <row r="1813" spans="1:19" hidden="1" x14ac:dyDescent="0.25">
      <c r="A1813" s="21">
        <v>247</v>
      </c>
      <c r="B1813" s="33" t="s">
        <v>928</v>
      </c>
      <c r="C1813" s="111">
        <f t="shared" si="219"/>
        <v>3482216.92</v>
      </c>
      <c r="D1813" s="29">
        <f t="shared" si="220"/>
        <v>72958.14</v>
      </c>
      <c r="E1813" s="30"/>
      <c r="F1813" s="35"/>
      <c r="G1813" s="35"/>
      <c r="H1813" s="35"/>
      <c r="I1813" s="35"/>
      <c r="J1813" s="35"/>
      <c r="K1813" s="30"/>
      <c r="L1813" s="31"/>
      <c r="M1813" s="30"/>
      <c r="N1813" s="69"/>
      <c r="O1813" s="69"/>
      <c r="P1813" s="30"/>
      <c r="Q1813" s="32">
        <v>3409258.78</v>
      </c>
      <c r="R1813" s="30"/>
      <c r="S1813" s="30"/>
    </row>
    <row r="1814" spans="1:19" hidden="1" x14ac:dyDescent="0.25">
      <c r="A1814" s="21">
        <v>248</v>
      </c>
      <c r="B1814" s="33" t="s">
        <v>1063</v>
      </c>
      <c r="C1814" s="111">
        <f t="shared" si="219"/>
        <v>24246544.670000002</v>
      </c>
      <c r="D1814" s="29">
        <f t="shared" si="220"/>
        <v>486977.6</v>
      </c>
      <c r="E1814" s="30">
        <v>1003604.53</v>
      </c>
      <c r="F1814" s="30"/>
      <c r="G1814" s="30"/>
      <c r="H1814" s="35"/>
      <c r="I1814" s="35"/>
      <c r="J1814" s="30"/>
      <c r="K1814" s="30"/>
      <c r="L1814" s="31"/>
      <c r="M1814" s="30"/>
      <c r="N1814" s="30" t="s">
        <v>56</v>
      </c>
      <c r="O1814" s="34">
        <v>22755962.539999999</v>
      </c>
      <c r="P1814" s="30"/>
      <c r="Q1814" s="32"/>
      <c r="R1814" s="30"/>
      <c r="S1814" s="30"/>
    </row>
    <row r="1815" spans="1:19" hidden="1" x14ac:dyDescent="0.25">
      <c r="A1815" s="21">
        <v>249</v>
      </c>
      <c r="B1815" s="33" t="s">
        <v>929</v>
      </c>
      <c r="C1815" s="111">
        <f t="shared" si="219"/>
        <v>8768859.4199999999</v>
      </c>
      <c r="D1815" s="29">
        <f t="shared" si="220"/>
        <v>183721.94</v>
      </c>
      <c r="E1815" s="30"/>
      <c r="F1815" s="30"/>
      <c r="G1815" s="30"/>
      <c r="H1815" s="30"/>
      <c r="I1815" s="30"/>
      <c r="J1815" s="30"/>
      <c r="K1815" s="30"/>
      <c r="L1815" s="31"/>
      <c r="M1815" s="30"/>
      <c r="N1815" s="30" t="s">
        <v>56</v>
      </c>
      <c r="O1815" s="32">
        <v>3317409.24</v>
      </c>
      <c r="P1815" s="30"/>
      <c r="Q1815" s="32">
        <v>5267728.24</v>
      </c>
      <c r="R1815" s="30"/>
      <c r="S1815" s="30"/>
    </row>
    <row r="1816" spans="1:19" hidden="1" x14ac:dyDescent="0.25">
      <c r="A1816" s="21">
        <v>250</v>
      </c>
      <c r="B1816" s="33" t="s">
        <v>930</v>
      </c>
      <c r="C1816" s="111">
        <f t="shared" si="219"/>
        <v>29025050.949999999</v>
      </c>
      <c r="D1816" s="29">
        <f t="shared" si="220"/>
        <v>608122.27</v>
      </c>
      <c r="E1816" s="30"/>
      <c r="F1816" s="30"/>
      <c r="G1816" s="30"/>
      <c r="H1816" s="30"/>
      <c r="I1816" s="30"/>
      <c r="J1816" s="30"/>
      <c r="K1816" s="30"/>
      <c r="L1816" s="31"/>
      <c r="M1816" s="30"/>
      <c r="N1816" s="30" t="s">
        <v>56</v>
      </c>
      <c r="O1816" s="32">
        <v>16438843.42</v>
      </c>
      <c r="P1816" s="35"/>
      <c r="Q1816" s="32">
        <v>11978085.26</v>
      </c>
      <c r="R1816" s="30"/>
      <c r="S1816" s="30"/>
    </row>
    <row r="1817" spans="1:19" hidden="1" x14ac:dyDescent="0.25">
      <c r="A1817" s="21">
        <v>251</v>
      </c>
      <c r="B1817" s="33" t="s">
        <v>931</v>
      </c>
      <c r="C1817" s="111">
        <f t="shared" si="219"/>
        <v>24773796.059999999</v>
      </c>
      <c r="D1817" s="29">
        <f t="shared" si="220"/>
        <v>519051.53</v>
      </c>
      <c r="E1817" s="30"/>
      <c r="F1817" s="34">
        <v>3050586.05</v>
      </c>
      <c r="G1817" s="30"/>
      <c r="H1817" s="30"/>
      <c r="I1817" s="30"/>
      <c r="J1817" s="30"/>
      <c r="K1817" s="30"/>
      <c r="L1817" s="31"/>
      <c r="M1817" s="30"/>
      <c r="N1817" s="30" t="s">
        <v>56</v>
      </c>
      <c r="O1817" s="32">
        <v>12266344.65</v>
      </c>
      <c r="P1817" s="35"/>
      <c r="Q1817" s="32">
        <v>8937813.8300000001</v>
      </c>
      <c r="R1817" s="30"/>
      <c r="S1817" s="30"/>
    </row>
    <row r="1818" spans="1:19" hidden="1" x14ac:dyDescent="0.25">
      <c r="A1818" s="21">
        <v>252</v>
      </c>
      <c r="B1818" s="33" t="s">
        <v>448</v>
      </c>
      <c r="C1818" s="111">
        <f t="shared" si="219"/>
        <v>15584623.210000001</v>
      </c>
      <c r="D1818" s="29">
        <f t="shared" si="220"/>
        <v>326523.34000000003</v>
      </c>
      <c r="E1818" s="30"/>
      <c r="F1818" s="34">
        <v>1322259.1200000001</v>
      </c>
      <c r="G1818" s="34">
        <v>3970694.52</v>
      </c>
      <c r="H1818" s="32">
        <v>2292554.16</v>
      </c>
      <c r="I1818" s="32">
        <v>1078162.02</v>
      </c>
      <c r="J1818" s="32">
        <v>1303507.53</v>
      </c>
      <c r="K1818" s="30"/>
      <c r="L1818" s="31"/>
      <c r="M1818" s="30"/>
      <c r="N1818" s="30"/>
      <c r="O1818" s="30"/>
      <c r="P1818" s="30"/>
      <c r="Q1818" s="32">
        <v>5290922.5199999996</v>
      </c>
      <c r="R1818" s="30"/>
      <c r="S1818" s="30"/>
    </row>
    <row r="1819" spans="1:19" hidden="1" x14ac:dyDescent="0.25">
      <c r="A1819" s="21">
        <v>253</v>
      </c>
      <c r="B1819" s="33" t="s">
        <v>932</v>
      </c>
      <c r="C1819" s="111">
        <f t="shared" si="219"/>
        <v>32493598.48</v>
      </c>
      <c r="D1819" s="29">
        <f t="shared" si="220"/>
        <v>680794.02</v>
      </c>
      <c r="E1819" s="30"/>
      <c r="F1819" s="34">
        <v>4001184.08</v>
      </c>
      <c r="G1819" s="30"/>
      <c r="H1819" s="30"/>
      <c r="I1819" s="30"/>
      <c r="J1819" s="30"/>
      <c r="K1819" s="30"/>
      <c r="L1819" s="31"/>
      <c r="M1819" s="35"/>
      <c r="N1819" s="35" t="s">
        <v>56</v>
      </c>
      <c r="O1819" s="32">
        <v>16088680.02</v>
      </c>
      <c r="P1819" s="30"/>
      <c r="Q1819" s="34">
        <v>11722940.359999999</v>
      </c>
      <c r="R1819" s="30"/>
      <c r="S1819" s="30"/>
    </row>
    <row r="1820" spans="1:19" hidden="1" x14ac:dyDescent="0.25">
      <c r="A1820" s="21">
        <v>254</v>
      </c>
      <c r="B1820" s="33" t="s">
        <v>449</v>
      </c>
      <c r="C1820" s="111">
        <f t="shared" si="219"/>
        <v>16630520.75</v>
      </c>
      <c r="D1820" s="29">
        <f t="shared" si="220"/>
        <v>348436.6</v>
      </c>
      <c r="E1820" s="30"/>
      <c r="F1820" s="32">
        <v>1837054.1</v>
      </c>
      <c r="G1820" s="32">
        <v>5805541.2199999997</v>
      </c>
      <c r="H1820" s="32">
        <v>4214108.76</v>
      </c>
      <c r="I1820" s="32">
        <v>2015229.2</v>
      </c>
      <c r="J1820" s="32">
        <v>2410150.87</v>
      </c>
      <c r="K1820" s="30"/>
      <c r="L1820" s="31"/>
      <c r="M1820" s="30"/>
      <c r="N1820" s="30"/>
      <c r="O1820" s="30"/>
      <c r="P1820" s="30"/>
      <c r="Q1820" s="30"/>
      <c r="R1820" s="30"/>
      <c r="S1820" s="30"/>
    </row>
    <row r="1821" spans="1:19" hidden="1" x14ac:dyDescent="0.25">
      <c r="A1821" s="21">
        <v>255</v>
      </c>
      <c r="B1821" s="33" t="s">
        <v>460</v>
      </c>
      <c r="C1821" s="111">
        <f t="shared" si="219"/>
        <v>58132734.700000003</v>
      </c>
      <c r="D1821" s="29">
        <f t="shared" si="220"/>
        <v>1217975.8400000001</v>
      </c>
      <c r="E1821" s="30"/>
      <c r="F1821" s="32">
        <v>4826140.76</v>
      </c>
      <c r="G1821" s="32">
        <v>15251787.68</v>
      </c>
      <c r="H1821" s="32">
        <v>11070921.66</v>
      </c>
      <c r="I1821" s="32">
        <v>5294226.1100000003</v>
      </c>
      <c r="J1821" s="32">
        <v>6331728.25</v>
      </c>
      <c r="K1821" s="30"/>
      <c r="L1821" s="31"/>
      <c r="M1821" s="30"/>
      <c r="N1821" s="30"/>
      <c r="O1821" s="30"/>
      <c r="P1821" s="30"/>
      <c r="Q1821" s="34">
        <v>14139954.4</v>
      </c>
      <c r="R1821" s="30"/>
      <c r="S1821" s="30"/>
    </row>
    <row r="1822" spans="1:19" hidden="1" x14ac:dyDescent="0.25">
      <c r="A1822" s="21">
        <v>256</v>
      </c>
      <c r="B1822" s="33" t="s">
        <v>462</v>
      </c>
      <c r="C1822" s="111">
        <f t="shared" si="219"/>
        <v>13542352.76</v>
      </c>
      <c r="D1822" s="29">
        <f t="shared" si="220"/>
        <v>283734.43</v>
      </c>
      <c r="E1822" s="30"/>
      <c r="F1822" s="34">
        <v>1728638</v>
      </c>
      <c r="G1822" s="34">
        <v>5217052.0599999996</v>
      </c>
      <c r="H1822" s="34">
        <v>3012148.43</v>
      </c>
      <c r="I1822" s="34">
        <v>1416561.48</v>
      </c>
      <c r="J1822" s="34">
        <v>1884218.36</v>
      </c>
      <c r="K1822" s="30"/>
      <c r="L1822" s="31"/>
      <c r="M1822" s="30"/>
      <c r="N1822" s="35"/>
      <c r="O1822" s="35"/>
      <c r="P1822" s="30"/>
      <c r="Q1822" s="35"/>
      <c r="R1822" s="30"/>
      <c r="S1822" s="30"/>
    </row>
    <row r="1823" spans="1:19" hidden="1" x14ac:dyDescent="0.25">
      <c r="A1823" s="21">
        <v>257</v>
      </c>
      <c r="B1823" s="33" t="s">
        <v>464</v>
      </c>
      <c r="C1823" s="111">
        <f t="shared" si="219"/>
        <v>13522749.609999999</v>
      </c>
      <c r="D1823" s="29">
        <f t="shared" si="220"/>
        <v>283323.71000000002</v>
      </c>
      <c r="E1823" s="30"/>
      <c r="F1823" s="34">
        <v>1316316.79</v>
      </c>
      <c r="G1823" s="34">
        <v>3952849.93</v>
      </c>
      <c r="H1823" s="34">
        <v>2282251.2599999998</v>
      </c>
      <c r="I1823" s="34">
        <v>1073316.68</v>
      </c>
      <c r="J1823" s="34">
        <v>1297649.47</v>
      </c>
      <c r="K1823" s="30"/>
      <c r="L1823" s="31"/>
      <c r="M1823" s="30"/>
      <c r="N1823" s="25" t="s">
        <v>56</v>
      </c>
      <c r="O1823" s="27">
        <v>3317041.77</v>
      </c>
      <c r="P1823" s="30"/>
      <c r="Q1823" s="35"/>
      <c r="R1823" s="30"/>
      <c r="S1823" s="30"/>
    </row>
    <row r="1824" spans="1:19" hidden="1" x14ac:dyDescent="0.25">
      <c r="A1824" s="21">
        <v>258</v>
      </c>
      <c r="B1824" s="33" t="s">
        <v>465</v>
      </c>
      <c r="C1824" s="111">
        <f t="shared" si="219"/>
        <v>13581174.550000001</v>
      </c>
      <c r="D1824" s="29">
        <f t="shared" si="220"/>
        <v>284547.81</v>
      </c>
      <c r="E1824" s="30"/>
      <c r="F1824" s="34">
        <v>1322003.93</v>
      </c>
      <c r="G1824" s="34">
        <v>3969928.19</v>
      </c>
      <c r="H1824" s="34">
        <v>2292111.7000000002</v>
      </c>
      <c r="I1824" s="34">
        <v>1077953.94</v>
      </c>
      <c r="J1824" s="34">
        <v>1303255.96</v>
      </c>
      <c r="K1824" s="30"/>
      <c r="L1824" s="31"/>
      <c r="M1824" s="30"/>
      <c r="N1824" s="30" t="s">
        <v>56</v>
      </c>
      <c r="O1824" s="32">
        <v>3331373.02</v>
      </c>
      <c r="P1824" s="30"/>
      <c r="Q1824" s="35"/>
      <c r="R1824" s="30"/>
      <c r="S1824" s="30"/>
    </row>
    <row r="1825" spans="1:19" hidden="1" x14ac:dyDescent="0.25">
      <c r="A1825" s="21">
        <v>259</v>
      </c>
      <c r="B1825" s="33" t="s">
        <v>1064</v>
      </c>
      <c r="C1825" s="111">
        <f t="shared" si="219"/>
        <v>3259238.25</v>
      </c>
      <c r="D1825" s="29">
        <f t="shared" si="220"/>
        <v>65099.59</v>
      </c>
      <c r="E1825" s="30">
        <v>152101.84</v>
      </c>
      <c r="F1825" s="30"/>
      <c r="G1825" s="30"/>
      <c r="H1825" s="30"/>
      <c r="I1825" s="30"/>
      <c r="J1825" s="30"/>
      <c r="K1825" s="30"/>
      <c r="L1825" s="31"/>
      <c r="M1825" s="30"/>
      <c r="N1825" s="30"/>
      <c r="O1825" s="35"/>
      <c r="P1825" s="34">
        <v>3042036.82</v>
      </c>
      <c r="Q1825" s="35"/>
      <c r="R1825" s="30"/>
      <c r="S1825" s="30"/>
    </row>
    <row r="1826" spans="1:19" hidden="1" x14ac:dyDescent="0.25">
      <c r="A1826" s="21">
        <v>260</v>
      </c>
      <c r="B1826" s="33" t="s">
        <v>1065</v>
      </c>
      <c r="C1826" s="111">
        <f t="shared" si="219"/>
        <v>5307000</v>
      </c>
      <c r="D1826" s="29">
        <f t="shared" si="220"/>
        <v>107000</v>
      </c>
      <c r="E1826" s="30">
        <v>200000</v>
      </c>
      <c r="F1826" s="30"/>
      <c r="G1826" s="30"/>
      <c r="H1826" s="30"/>
      <c r="I1826" s="30"/>
      <c r="J1826" s="30"/>
      <c r="K1826" s="30"/>
      <c r="L1826" s="31">
        <v>2</v>
      </c>
      <c r="M1826" s="30">
        <v>5000000</v>
      </c>
      <c r="N1826" s="30"/>
      <c r="O1826" s="35"/>
      <c r="P1826" s="34"/>
      <c r="Q1826" s="30"/>
      <c r="R1826" s="30"/>
      <c r="S1826" s="30"/>
    </row>
    <row r="1827" spans="1:19" hidden="1" x14ac:dyDescent="0.25">
      <c r="A1827" s="21">
        <v>261</v>
      </c>
      <c r="B1827" s="33" t="s">
        <v>933</v>
      </c>
      <c r="C1827" s="111">
        <f t="shared" si="219"/>
        <v>8333463.9800000004</v>
      </c>
      <c r="D1827" s="29">
        <f t="shared" si="220"/>
        <v>174599.7</v>
      </c>
      <c r="E1827" s="30"/>
      <c r="F1827" s="30"/>
      <c r="G1827" s="30"/>
      <c r="H1827" s="30"/>
      <c r="I1827" s="30"/>
      <c r="J1827" s="30"/>
      <c r="K1827" s="30"/>
      <c r="L1827" s="31"/>
      <c r="M1827" s="30"/>
      <c r="N1827" s="30" t="s">
        <v>56</v>
      </c>
      <c r="O1827" s="32">
        <v>3152691.71</v>
      </c>
      <c r="P1827" s="30"/>
      <c r="Q1827" s="34">
        <v>5006172.57</v>
      </c>
      <c r="R1827" s="30"/>
      <c r="S1827" s="30"/>
    </row>
    <row r="1828" spans="1:19" hidden="1" x14ac:dyDescent="0.25">
      <c r="A1828" s="21">
        <v>262</v>
      </c>
      <c r="B1828" s="33" t="s">
        <v>934</v>
      </c>
      <c r="C1828" s="111">
        <f t="shared" si="219"/>
        <v>52511472.909999996</v>
      </c>
      <c r="D1828" s="29">
        <f t="shared" si="220"/>
        <v>1100201.21</v>
      </c>
      <c r="E1828" s="30"/>
      <c r="F1828" s="35"/>
      <c r="G1828" s="34">
        <v>7257350.4000000004</v>
      </c>
      <c r="H1828" s="34">
        <v>4769743.3</v>
      </c>
      <c r="I1828" s="34">
        <v>1870750.8</v>
      </c>
      <c r="J1828" s="34">
        <v>2726480.2</v>
      </c>
      <c r="K1828" s="30"/>
      <c r="L1828" s="31"/>
      <c r="M1828" s="30"/>
      <c r="N1828" s="30" t="s">
        <v>56</v>
      </c>
      <c r="O1828" s="34">
        <v>7068082.0999999996</v>
      </c>
      <c r="P1828" s="34">
        <v>2163310.4</v>
      </c>
      <c r="Q1828" s="34"/>
      <c r="R1828" s="30">
        <v>25555554.5</v>
      </c>
      <c r="S1828" s="30"/>
    </row>
    <row r="1829" spans="1:19" hidden="1" x14ac:dyDescent="0.25">
      <c r="A1829" s="21">
        <v>263</v>
      </c>
      <c r="B1829" s="33" t="s">
        <v>935</v>
      </c>
      <c r="C1829" s="111">
        <f t="shared" si="219"/>
        <v>25767840.800000001</v>
      </c>
      <c r="D1829" s="29">
        <f t="shared" si="220"/>
        <v>539878.40000000002</v>
      </c>
      <c r="E1829" s="30"/>
      <c r="F1829" s="30"/>
      <c r="G1829" s="32">
        <v>2700000</v>
      </c>
      <c r="H1829" s="34">
        <v>1700000</v>
      </c>
      <c r="I1829" s="34">
        <v>600000</v>
      </c>
      <c r="J1829" s="34">
        <v>1000000</v>
      </c>
      <c r="K1829" s="30"/>
      <c r="L1829" s="31"/>
      <c r="M1829" s="30"/>
      <c r="N1829" s="30" t="s">
        <v>56</v>
      </c>
      <c r="O1829" s="34">
        <v>6230493.5999999996</v>
      </c>
      <c r="P1829" s="34">
        <v>2273728.2000000002</v>
      </c>
      <c r="Q1829" s="34"/>
      <c r="R1829" s="30">
        <v>10723740.6</v>
      </c>
      <c r="S1829" s="30"/>
    </row>
    <row r="1830" spans="1:19" hidden="1" x14ac:dyDescent="0.25">
      <c r="A1830" s="21">
        <v>264</v>
      </c>
      <c r="B1830" s="33" t="s">
        <v>1067</v>
      </c>
      <c r="C1830" s="111">
        <f t="shared" si="219"/>
        <v>15327931.83</v>
      </c>
      <c r="D1830" s="29">
        <f t="shared" si="220"/>
        <v>314657.39</v>
      </c>
      <c r="E1830" s="30">
        <v>309658.23999999999</v>
      </c>
      <c r="F1830" s="30"/>
      <c r="G1830" s="30"/>
      <c r="H1830" s="30"/>
      <c r="I1830" s="30"/>
      <c r="J1830" s="30"/>
      <c r="K1830" s="30"/>
      <c r="L1830" s="31"/>
      <c r="M1830" s="30"/>
      <c r="N1830" s="30"/>
      <c r="O1830" s="35"/>
      <c r="P1830" s="34"/>
      <c r="Q1830" s="35"/>
      <c r="R1830" s="30">
        <v>14703616.200000001</v>
      </c>
      <c r="S1830" s="30"/>
    </row>
    <row r="1831" spans="1:19" hidden="1" x14ac:dyDescent="0.25">
      <c r="A1831" s="21">
        <v>265</v>
      </c>
      <c r="B1831" s="33" t="s">
        <v>936</v>
      </c>
      <c r="C1831" s="111">
        <f t="shared" si="219"/>
        <v>49214189.869999997</v>
      </c>
      <c r="D1831" s="29">
        <f t="shared" si="220"/>
        <v>1031117.74</v>
      </c>
      <c r="E1831" s="30"/>
      <c r="F1831" s="34">
        <v>3046862.46</v>
      </c>
      <c r="G1831" s="34">
        <v>9628832.1400000006</v>
      </c>
      <c r="H1831" s="34">
        <v>6989347.6399999997</v>
      </c>
      <c r="I1831" s="34">
        <v>3342376.36</v>
      </c>
      <c r="J1831" s="34">
        <v>3997377.21</v>
      </c>
      <c r="K1831" s="30"/>
      <c r="L1831" s="31"/>
      <c r="M1831" s="30"/>
      <c r="N1831" s="30" t="s">
        <v>56</v>
      </c>
      <c r="O1831" s="32">
        <v>12251372.140000001</v>
      </c>
      <c r="P1831" s="30"/>
      <c r="Q1831" s="32">
        <v>8926904.1799999997</v>
      </c>
      <c r="R1831" s="30"/>
      <c r="S1831" s="30"/>
    </row>
    <row r="1832" spans="1:19" hidden="1" x14ac:dyDescent="0.25">
      <c r="A1832" s="21">
        <v>266</v>
      </c>
      <c r="B1832" s="33" t="s">
        <v>937</v>
      </c>
      <c r="C1832" s="111">
        <f t="shared" si="219"/>
        <v>18869719.399999999</v>
      </c>
      <c r="D1832" s="29">
        <f t="shared" si="220"/>
        <v>395351.47</v>
      </c>
      <c r="E1832" s="30"/>
      <c r="F1832" s="35"/>
      <c r="G1832" s="34">
        <v>18474367.93</v>
      </c>
      <c r="H1832" s="30"/>
      <c r="I1832" s="30"/>
      <c r="J1832" s="30"/>
      <c r="K1832" s="30"/>
      <c r="L1832" s="31"/>
      <c r="M1832" s="30"/>
      <c r="N1832" s="30"/>
      <c r="O1832" s="35"/>
      <c r="P1832" s="30"/>
      <c r="Q1832" s="35"/>
      <c r="R1832" s="30"/>
      <c r="S1832" s="30"/>
    </row>
    <row r="1833" spans="1:19" hidden="1" x14ac:dyDescent="0.25">
      <c r="A1833" s="21">
        <v>267</v>
      </c>
      <c r="B1833" s="33" t="s">
        <v>487</v>
      </c>
      <c r="C1833" s="111">
        <f t="shared" si="219"/>
        <v>74697279.090000004</v>
      </c>
      <c r="D1833" s="29">
        <f t="shared" si="220"/>
        <v>1565030.13</v>
      </c>
      <c r="E1833" s="30"/>
      <c r="F1833" s="35"/>
      <c r="G1833" s="32">
        <v>37949350.909999996</v>
      </c>
      <c r="H1833" s="35"/>
      <c r="I1833" s="35"/>
      <c r="J1833" s="35"/>
      <c r="K1833" s="30"/>
      <c r="L1833" s="31"/>
      <c r="M1833" s="30"/>
      <c r="N1833" s="30"/>
      <c r="O1833" s="30"/>
      <c r="P1833" s="30"/>
      <c r="Q1833" s="32">
        <v>35182898.049999997</v>
      </c>
      <c r="R1833" s="30"/>
      <c r="S1833" s="30"/>
    </row>
    <row r="1834" spans="1:19" hidden="1" x14ac:dyDescent="0.25">
      <c r="A1834" s="21">
        <v>268</v>
      </c>
      <c r="B1834" s="33" t="s">
        <v>488</v>
      </c>
      <c r="C1834" s="111">
        <f t="shared" si="219"/>
        <v>13457833.73</v>
      </c>
      <c r="D1834" s="29">
        <f t="shared" si="220"/>
        <v>281963.62</v>
      </c>
      <c r="E1834" s="30"/>
      <c r="F1834" s="35"/>
      <c r="G1834" s="30"/>
      <c r="H1834" s="34">
        <v>6426832.7300000004</v>
      </c>
      <c r="I1834" s="34">
        <v>3073376.07</v>
      </c>
      <c r="J1834" s="34">
        <v>3675661.31</v>
      </c>
      <c r="K1834" s="30"/>
      <c r="L1834" s="31"/>
      <c r="M1834" s="30"/>
      <c r="N1834" s="30"/>
      <c r="O1834" s="35"/>
      <c r="P1834" s="30"/>
      <c r="Q1834" s="35"/>
      <c r="R1834" s="30"/>
      <c r="S1834" s="30"/>
    </row>
    <row r="1835" spans="1:19" hidden="1" x14ac:dyDescent="0.25">
      <c r="A1835" s="21">
        <v>269</v>
      </c>
      <c r="B1835" s="33" t="s">
        <v>490</v>
      </c>
      <c r="C1835" s="111">
        <f t="shared" si="219"/>
        <v>22121090.489999998</v>
      </c>
      <c r="D1835" s="29">
        <f>ROUND((F1835+G1835+H1835+I1835+J1835+K1835+M1835+O1835+P1835+Q1835+R1835+S1835)*0.0214,2)</f>
        <v>442827.78</v>
      </c>
      <c r="E1835" s="30">
        <v>985375.78039999981</v>
      </c>
      <c r="F1835" s="35"/>
      <c r="G1835" s="30"/>
      <c r="H1835" s="34"/>
      <c r="I1835" s="34"/>
      <c r="J1835" s="34"/>
      <c r="K1835" s="30"/>
      <c r="L1835" s="31"/>
      <c r="M1835" s="30"/>
      <c r="N1835" s="30" t="s">
        <v>56</v>
      </c>
      <c r="O1835" s="30">
        <v>20692886.93</v>
      </c>
      <c r="P1835" s="30"/>
      <c r="Q1835" s="35"/>
      <c r="R1835" s="30"/>
      <c r="S1835" s="30"/>
    </row>
    <row r="1836" spans="1:19" hidden="1" x14ac:dyDescent="0.25">
      <c r="A1836" s="21">
        <v>270</v>
      </c>
      <c r="B1836" s="33" t="s">
        <v>1068</v>
      </c>
      <c r="C1836" s="111">
        <f t="shared" si="219"/>
        <v>36185677.759999998</v>
      </c>
      <c r="D1836" s="29">
        <f t="shared" si="220"/>
        <v>722767.88</v>
      </c>
      <c r="E1836" s="30">
        <v>1688709.99</v>
      </c>
      <c r="F1836" s="35"/>
      <c r="G1836" s="35"/>
      <c r="H1836" s="32">
        <v>10150480.289999999</v>
      </c>
      <c r="I1836" s="32">
        <v>4854061.79</v>
      </c>
      <c r="J1836" s="32">
        <v>5805305.54</v>
      </c>
      <c r="K1836" s="30"/>
      <c r="L1836" s="31"/>
      <c r="M1836" s="30"/>
      <c r="N1836" s="30"/>
      <c r="O1836" s="30"/>
      <c r="P1836" s="30"/>
      <c r="Q1836" s="32">
        <v>12964352.27</v>
      </c>
      <c r="R1836" s="30"/>
      <c r="S1836" s="30"/>
    </row>
    <row r="1837" spans="1:19" hidden="1" x14ac:dyDescent="0.25">
      <c r="A1837" s="21">
        <v>271</v>
      </c>
      <c r="B1837" s="33" t="s">
        <v>1069</v>
      </c>
      <c r="C1837" s="111">
        <f t="shared" ref="C1837:C1867" si="221">ROUND(SUM(D1837+E1837+F1837+G1837+H1837+I1837+J1837+K1837+M1837+O1837+P1837+Q1837+R1837+S1837),2)</f>
        <v>10215585.49</v>
      </c>
      <c r="D1837" s="29">
        <f t="shared" si="220"/>
        <v>205066.76</v>
      </c>
      <c r="E1837" s="30">
        <v>427960.05</v>
      </c>
      <c r="F1837" s="35"/>
      <c r="G1837" s="35"/>
      <c r="H1837" s="30"/>
      <c r="I1837" s="30"/>
      <c r="J1837" s="30"/>
      <c r="K1837" s="30"/>
      <c r="L1837" s="31"/>
      <c r="M1837" s="30"/>
      <c r="N1837" s="30" t="s">
        <v>116</v>
      </c>
      <c r="O1837" s="32">
        <v>9582558.6799999997</v>
      </c>
      <c r="P1837" s="30"/>
      <c r="Q1837" s="30"/>
      <c r="R1837" s="30"/>
      <c r="S1837" s="30"/>
    </row>
    <row r="1838" spans="1:19" hidden="1" x14ac:dyDescent="0.25">
      <c r="A1838" s="21">
        <v>272</v>
      </c>
      <c r="B1838" s="33" t="s">
        <v>938</v>
      </c>
      <c r="C1838" s="111">
        <f t="shared" si="221"/>
        <v>5005579.29</v>
      </c>
      <c r="D1838" s="29">
        <f t="shared" si="220"/>
        <v>104875.07</v>
      </c>
      <c r="E1838" s="30"/>
      <c r="F1838" s="32"/>
      <c r="G1838" s="35"/>
      <c r="H1838" s="35"/>
      <c r="I1838" s="35"/>
      <c r="J1838" s="35"/>
      <c r="K1838" s="30"/>
      <c r="L1838" s="31"/>
      <c r="M1838" s="30"/>
      <c r="N1838" s="30"/>
      <c r="O1838" s="34"/>
      <c r="P1838" s="30"/>
      <c r="Q1838" s="34">
        <v>4900704.22</v>
      </c>
      <c r="R1838" s="30"/>
      <c r="S1838" s="30"/>
    </row>
    <row r="1839" spans="1:19" hidden="1" x14ac:dyDescent="0.25">
      <c r="A1839" s="21">
        <v>273</v>
      </c>
      <c r="B1839" s="33" t="s">
        <v>939</v>
      </c>
      <c r="C1839" s="111">
        <f t="shared" si="221"/>
        <v>6834526.6299999999</v>
      </c>
      <c r="D1839" s="29">
        <f t="shared" si="220"/>
        <v>143194.51</v>
      </c>
      <c r="E1839" s="30"/>
      <c r="F1839" s="35"/>
      <c r="G1839" s="35"/>
      <c r="H1839" s="32"/>
      <c r="I1839" s="32"/>
      <c r="J1839" s="32"/>
      <c r="K1839" s="30"/>
      <c r="L1839" s="31"/>
      <c r="M1839" s="30"/>
      <c r="N1839" s="30"/>
      <c r="O1839" s="35"/>
      <c r="P1839" s="30"/>
      <c r="Q1839" s="34">
        <v>6691332.1200000001</v>
      </c>
      <c r="R1839" s="30"/>
      <c r="S1839" s="30"/>
    </row>
    <row r="1840" spans="1:19" hidden="1" x14ac:dyDescent="0.25">
      <c r="A1840" s="21">
        <v>274</v>
      </c>
      <c r="B1840" s="33" t="s">
        <v>1071</v>
      </c>
      <c r="C1840" s="111">
        <f t="shared" si="221"/>
        <v>6276301.25</v>
      </c>
      <c r="D1840" s="29">
        <f t="shared" ref="D1840:D1871" si="222">ROUND((F1840+G1840+H1840+I1840+J1840+K1840+M1840+O1840+P1840+Q1840+R1840+S1840)*0.0214,2)</f>
        <v>131498.76999999999</v>
      </c>
      <c r="E1840" s="30"/>
      <c r="F1840" s="35"/>
      <c r="G1840" s="32">
        <v>2422849.33</v>
      </c>
      <c r="H1840" s="35"/>
      <c r="I1840" s="32">
        <v>841042.79</v>
      </c>
      <c r="J1840" s="32">
        <v>1005852.13</v>
      </c>
      <c r="K1840" s="30"/>
      <c r="L1840" s="31"/>
      <c r="M1840" s="30"/>
      <c r="N1840" s="30"/>
      <c r="O1840" s="35"/>
      <c r="P1840" s="30"/>
      <c r="Q1840" s="34">
        <v>1875058.23</v>
      </c>
      <c r="R1840" s="30"/>
      <c r="S1840" s="30"/>
    </row>
    <row r="1841" spans="1:19" hidden="1" x14ac:dyDescent="0.25">
      <c r="A1841" s="21">
        <v>275</v>
      </c>
      <c r="B1841" s="33" t="s">
        <v>941</v>
      </c>
      <c r="C1841" s="111">
        <f t="shared" si="221"/>
        <v>25810399.600000001</v>
      </c>
      <c r="D1841" s="29">
        <f t="shared" si="222"/>
        <v>540770.06999999995</v>
      </c>
      <c r="E1841" s="30"/>
      <c r="F1841" s="35"/>
      <c r="G1841" s="35"/>
      <c r="H1841" s="35"/>
      <c r="I1841" s="35"/>
      <c r="J1841" s="35"/>
      <c r="K1841" s="30"/>
      <c r="L1841" s="31"/>
      <c r="M1841" s="30"/>
      <c r="N1841" s="30"/>
      <c r="O1841" s="32"/>
      <c r="P1841" s="30"/>
      <c r="Q1841" s="32"/>
      <c r="R1841" s="30">
        <v>25269629.530000001</v>
      </c>
      <c r="S1841" s="30"/>
    </row>
    <row r="1842" spans="1:19" hidden="1" x14ac:dyDescent="0.25">
      <c r="A1842" s="21">
        <v>276</v>
      </c>
      <c r="B1842" s="33" t="s">
        <v>942</v>
      </c>
      <c r="C1842" s="111">
        <f t="shared" si="221"/>
        <v>11508431.970000001</v>
      </c>
      <c r="D1842" s="29">
        <f t="shared" si="222"/>
        <v>241120.47</v>
      </c>
      <c r="E1842" s="30"/>
      <c r="F1842" s="30"/>
      <c r="G1842" s="35"/>
      <c r="H1842" s="30">
        <v>5737411.2000000002</v>
      </c>
      <c r="I1842" s="30">
        <v>2250281.9</v>
      </c>
      <c r="J1842" s="30">
        <v>3279618.4</v>
      </c>
      <c r="K1842" s="30"/>
      <c r="L1842" s="31"/>
      <c r="M1842" s="30"/>
      <c r="N1842" s="30"/>
      <c r="O1842" s="34"/>
      <c r="P1842" s="30"/>
      <c r="Q1842" s="34"/>
      <c r="R1842" s="30"/>
      <c r="S1842" s="30"/>
    </row>
    <row r="1843" spans="1:19" hidden="1" x14ac:dyDescent="0.25">
      <c r="A1843" s="21">
        <v>277</v>
      </c>
      <c r="B1843" s="33" t="s">
        <v>500</v>
      </c>
      <c r="C1843" s="111">
        <f t="shared" si="221"/>
        <v>28230786.82</v>
      </c>
      <c r="D1843" s="29">
        <f t="shared" si="222"/>
        <v>591481.14</v>
      </c>
      <c r="E1843" s="30"/>
      <c r="F1843" s="34">
        <v>3103539.87</v>
      </c>
      <c r="G1843" s="32">
        <v>9861018.9800000004</v>
      </c>
      <c r="H1843" s="34">
        <v>7157867.5800000001</v>
      </c>
      <c r="I1843" s="34">
        <v>3423051.87</v>
      </c>
      <c r="J1843" s="34">
        <v>4093827.38</v>
      </c>
      <c r="K1843" s="30"/>
      <c r="L1843" s="31"/>
      <c r="M1843" s="30"/>
      <c r="N1843" s="30"/>
      <c r="O1843" s="30"/>
      <c r="P1843" s="30"/>
      <c r="Q1843" s="35"/>
      <c r="R1843" s="30"/>
      <c r="S1843" s="30"/>
    </row>
    <row r="1844" spans="1:19" hidden="1" x14ac:dyDescent="0.25">
      <c r="A1844" s="21">
        <v>278</v>
      </c>
      <c r="B1844" s="33" t="s">
        <v>1072</v>
      </c>
      <c r="C1844" s="111">
        <f t="shared" si="221"/>
        <v>20558354.879999999</v>
      </c>
      <c r="D1844" s="29">
        <f t="shared" si="222"/>
        <v>414853.14</v>
      </c>
      <c r="E1844" s="30">
        <v>757841.22</v>
      </c>
      <c r="F1844" s="30"/>
      <c r="G1844" s="34">
        <v>9781196.5607999992</v>
      </c>
      <c r="H1844" s="35"/>
      <c r="I1844" s="35"/>
      <c r="J1844" s="35"/>
      <c r="K1844" s="30"/>
      <c r="L1844" s="31"/>
      <c r="M1844" s="30"/>
      <c r="N1844" s="30" t="s">
        <v>56</v>
      </c>
      <c r="O1844" s="34">
        <v>9604463.9600000009</v>
      </c>
      <c r="P1844" s="30"/>
      <c r="Q1844" s="30"/>
      <c r="R1844" s="30"/>
      <c r="S1844" s="30"/>
    </row>
    <row r="1845" spans="1:19" hidden="1" x14ac:dyDescent="0.25">
      <c r="A1845" s="21">
        <v>279</v>
      </c>
      <c r="B1845" s="33" t="s">
        <v>502</v>
      </c>
      <c r="C1845" s="111">
        <f t="shared" si="221"/>
        <v>16050999.699999999</v>
      </c>
      <c r="D1845" s="29">
        <f t="shared" si="222"/>
        <v>336294.69</v>
      </c>
      <c r="E1845" s="30"/>
      <c r="F1845" s="30"/>
      <c r="G1845" s="32">
        <v>15714705.01</v>
      </c>
      <c r="H1845" s="30"/>
      <c r="I1845" s="30"/>
      <c r="J1845" s="30"/>
      <c r="K1845" s="30"/>
      <c r="L1845" s="31"/>
      <c r="M1845" s="30"/>
      <c r="N1845" s="30"/>
      <c r="O1845" s="30"/>
      <c r="P1845" s="30"/>
      <c r="Q1845" s="30"/>
      <c r="R1845" s="30"/>
      <c r="S1845" s="30"/>
    </row>
    <row r="1846" spans="1:19" hidden="1" x14ac:dyDescent="0.25">
      <c r="A1846" s="21">
        <v>280</v>
      </c>
      <c r="B1846" s="33" t="s">
        <v>943</v>
      </c>
      <c r="C1846" s="111">
        <f t="shared" si="221"/>
        <v>6859530.8200000003</v>
      </c>
      <c r="D1846" s="29">
        <f t="shared" si="222"/>
        <v>143718.39000000001</v>
      </c>
      <c r="E1846" s="30"/>
      <c r="F1846" s="35"/>
      <c r="G1846" s="34">
        <v>6715812.4299999997</v>
      </c>
      <c r="H1846" s="30"/>
      <c r="I1846" s="30"/>
      <c r="J1846" s="30"/>
      <c r="K1846" s="30"/>
      <c r="L1846" s="31"/>
      <c r="M1846" s="30"/>
      <c r="N1846" s="30"/>
      <c r="O1846" s="35"/>
      <c r="P1846" s="30"/>
      <c r="Q1846" s="35"/>
      <c r="R1846" s="30"/>
      <c r="S1846" s="30"/>
    </row>
    <row r="1847" spans="1:19" hidden="1" x14ac:dyDescent="0.25">
      <c r="A1847" s="21">
        <v>281</v>
      </c>
      <c r="B1847" s="33" t="s">
        <v>944</v>
      </c>
      <c r="C1847" s="111">
        <f t="shared" si="221"/>
        <v>9581339.9499999993</v>
      </c>
      <c r="D1847" s="29">
        <f t="shared" si="222"/>
        <v>200744.74</v>
      </c>
      <c r="E1847" s="30"/>
      <c r="F1847" s="30">
        <v>1644882.18</v>
      </c>
      <c r="G1847" s="30"/>
      <c r="H1847" s="35">
        <v>3773258.15</v>
      </c>
      <c r="I1847" s="35">
        <v>1804437.28</v>
      </c>
      <c r="J1847" s="35">
        <v>2158017.6</v>
      </c>
      <c r="K1847" s="30"/>
      <c r="L1847" s="31"/>
      <c r="M1847" s="30"/>
      <c r="N1847" s="30"/>
      <c r="O1847" s="30"/>
      <c r="P1847" s="30"/>
      <c r="Q1847" s="32"/>
      <c r="R1847" s="30"/>
      <c r="S1847" s="30"/>
    </row>
    <row r="1848" spans="1:19" hidden="1" x14ac:dyDescent="0.25">
      <c r="A1848" s="21">
        <v>282</v>
      </c>
      <c r="B1848" s="33" t="s">
        <v>945</v>
      </c>
      <c r="C1848" s="111">
        <f t="shared" si="221"/>
        <v>13736542.84</v>
      </c>
      <c r="D1848" s="29">
        <f t="shared" si="222"/>
        <v>287803.03000000003</v>
      </c>
      <c r="E1848" s="30"/>
      <c r="F1848" s="30"/>
      <c r="G1848" s="30"/>
      <c r="H1848" s="30"/>
      <c r="I1848" s="30"/>
      <c r="J1848" s="30"/>
      <c r="K1848" s="30"/>
      <c r="L1848" s="31"/>
      <c r="M1848" s="30"/>
      <c r="N1848" s="30"/>
      <c r="O1848" s="32"/>
      <c r="P1848" s="30"/>
      <c r="Q1848" s="32"/>
      <c r="R1848" s="30">
        <v>13448739.809999999</v>
      </c>
      <c r="S1848" s="30"/>
    </row>
    <row r="1849" spans="1:19" hidden="1" x14ac:dyDescent="0.25">
      <c r="A1849" s="21">
        <v>283</v>
      </c>
      <c r="B1849" s="33" t="s">
        <v>505</v>
      </c>
      <c r="C1849" s="111">
        <f t="shared" si="221"/>
        <v>28212310.530000001</v>
      </c>
      <c r="D1849" s="29">
        <f t="shared" si="222"/>
        <v>591094.03</v>
      </c>
      <c r="E1849" s="30"/>
      <c r="F1849" s="34">
        <v>1924618.67</v>
      </c>
      <c r="G1849" s="34">
        <v>6082266.71</v>
      </c>
      <c r="H1849" s="34">
        <v>4414977.42</v>
      </c>
      <c r="I1849" s="34">
        <v>2111286.62</v>
      </c>
      <c r="J1849" s="34">
        <v>2525032.52</v>
      </c>
      <c r="K1849" s="30"/>
      <c r="L1849" s="31"/>
      <c r="M1849" s="30"/>
      <c r="N1849" s="30" t="s">
        <v>56</v>
      </c>
      <c r="O1849" s="32">
        <v>7738852.6299999999</v>
      </c>
      <c r="P1849" s="34">
        <v>2824181.93</v>
      </c>
      <c r="Q1849" s="35"/>
      <c r="R1849" s="30"/>
      <c r="S1849" s="30"/>
    </row>
    <row r="1850" spans="1:19" hidden="1" x14ac:dyDescent="0.25">
      <c r="A1850" s="21">
        <v>284</v>
      </c>
      <c r="B1850" s="33" t="s">
        <v>506</v>
      </c>
      <c r="C1850" s="111">
        <f t="shared" si="221"/>
        <v>39848869.07</v>
      </c>
      <c r="D1850" s="29">
        <f t="shared" si="222"/>
        <v>834898.96</v>
      </c>
      <c r="E1850" s="30"/>
      <c r="F1850" s="32">
        <v>3028064.3</v>
      </c>
      <c r="G1850" s="32">
        <v>9569425.3599999994</v>
      </c>
      <c r="H1850" s="32">
        <v>6946225.6299999999</v>
      </c>
      <c r="I1850" s="32">
        <v>3321754.98</v>
      </c>
      <c r="J1850" s="32">
        <v>3972714.69</v>
      </c>
      <c r="K1850" s="30"/>
      <c r="L1850" s="31"/>
      <c r="M1850" s="30"/>
      <c r="N1850" s="30" t="s">
        <v>56</v>
      </c>
      <c r="O1850" s="34">
        <v>12175785.15</v>
      </c>
      <c r="P1850" s="30"/>
      <c r="Q1850" s="30"/>
      <c r="R1850" s="30"/>
      <c r="S1850" s="30"/>
    </row>
    <row r="1851" spans="1:19" hidden="1" x14ac:dyDescent="0.25">
      <c r="A1851" s="21">
        <v>285</v>
      </c>
      <c r="B1851" s="33" t="s">
        <v>507</v>
      </c>
      <c r="C1851" s="111">
        <f t="shared" si="221"/>
        <v>23890918.879999999</v>
      </c>
      <c r="D1851" s="29">
        <f t="shared" si="222"/>
        <v>500553.81</v>
      </c>
      <c r="E1851" s="30"/>
      <c r="F1851" s="30"/>
      <c r="G1851" s="35"/>
      <c r="H1851" s="30"/>
      <c r="I1851" s="30"/>
      <c r="J1851" s="30"/>
      <c r="K1851" s="30"/>
      <c r="L1851" s="31"/>
      <c r="M1851" s="30"/>
      <c r="N1851" s="30" t="s">
        <v>56</v>
      </c>
      <c r="O1851" s="32">
        <v>13531038.25</v>
      </c>
      <c r="P1851" s="30"/>
      <c r="Q1851" s="34">
        <v>9859326.8200000003</v>
      </c>
      <c r="R1851" s="30"/>
      <c r="S1851" s="30"/>
    </row>
    <row r="1852" spans="1:19" hidden="1" x14ac:dyDescent="0.25">
      <c r="A1852" s="21">
        <v>286</v>
      </c>
      <c r="B1852" s="33" t="s">
        <v>508</v>
      </c>
      <c r="C1852" s="111">
        <f t="shared" si="221"/>
        <v>40186350.310000002</v>
      </c>
      <c r="D1852" s="29">
        <f t="shared" si="222"/>
        <v>841969.74</v>
      </c>
      <c r="E1852" s="30"/>
      <c r="F1852" s="34">
        <v>3053709.07</v>
      </c>
      <c r="G1852" s="32">
        <v>9650469.1099999994</v>
      </c>
      <c r="H1852" s="34">
        <v>7005053.4199999999</v>
      </c>
      <c r="I1852" s="34">
        <v>3349887.02</v>
      </c>
      <c r="J1852" s="34">
        <v>4006359.72</v>
      </c>
      <c r="K1852" s="30"/>
      <c r="L1852" s="31"/>
      <c r="M1852" s="30"/>
      <c r="N1852" s="30" t="s">
        <v>56</v>
      </c>
      <c r="O1852" s="34">
        <v>12278902.23</v>
      </c>
      <c r="P1852" s="30"/>
      <c r="Q1852" s="30"/>
      <c r="R1852" s="30"/>
      <c r="S1852" s="30"/>
    </row>
    <row r="1853" spans="1:19" hidden="1" x14ac:dyDescent="0.25">
      <c r="A1853" s="21">
        <v>287</v>
      </c>
      <c r="B1853" s="33" t="s">
        <v>946</v>
      </c>
      <c r="C1853" s="111">
        <f t="shared" si="221"/>
        <v>16336887.869999999</v>
      </c>
      <c r="D1853" s="29">
        <f t="shared" si="222"/>
        <v>342284.51</v>
      </c>
      <c r="E1853" s="30"/>
      <c r="F1853" s="34">
        <v>4070010.54</v>
      </c>
      <c r="G1853" s="35"/>
      <c r="H1853" s="30"/>
      <c r="I1853" s="30"/>
      <c r="J1853" s="30"/>
      <c r="K1853" s="30"/>
      <c r="L1853" s="31"/>
      <c r="M1853" s="30"/>
      <c r="N1853" s="30"/>
      <c r="O1853" s="30"/>
      <c r="P1853" s="30"/>
      <c r="Q1853" s="34">
        <v>11924592.82</v>
      </c>
      <c r="R1853" s="30"/>
      <c r="S1853" s="30"/>
    </row>
    <row r="1854" spans="1:19" hidden="1" x14ac:dyDescent="0.25">
      <c r="A1854" s="21">
        <v>288</v>
      </c>
      <c r="B1854" s="33" t="s">
        <v>518</v>
      </c>
      <c r="C1854" s="111">
        <f t="shared" si="221"/>
        <v>12498258.59</v>
      </c>
      <c r="D1854" s="29">
        <f t="shared" si="222"/>
        <v>261858.95</v>
      </c>
      <c r="E1854" s="30"/>
      <c r="F1854" s="30"/>
      <c r="G1854" s="30"/>
      <c r="H1854" s="30"/>
      <c r="I1854" s="30"/>
      <c r="J1854" s="30"/>
      <c r="K1854" s="30"/>
      <c r="L1854" s="31"/>
      <c r="M1854" s="30"/>
      <c r="N1854" s="30" t="s">
        <v>56</v>
      </c>
      <c r="O1854" s="34">
        <v>12236399.640000001</v>
      </c>
      <c r="P1854" s="30"/>
      <c r="Q1854" s="35"/>
      <c r="R1854" s="30"/>
      <c r="S1854" s="30"/>
    </row>
    <row r="1855" spans="1:19" hidden="1" x14ac:dyDescent="0.25">
      <c r="A1855" s="21">
        <v>289</v>
      </c>
      <c r="B1855" s="33" t="s">
        <v>519</v>
      </c>
      <c r="C1855" s="111">
        <f t="shared" si="221"/>
        <v>40919008.659999996</v>
      </c>
      <c r="D1855" s="29">
        <f t="shared" si="222"/>
        <v>857320.13</v>
      </c>
      <c r="E1855" s="30"/>
      <c r="F1855" s="34">
        <v>3109382.83</v>
      </c>
      <c r="G1855" s="34">
        <v>9826411.8499999996</v>
      </c>
      <c r="H1855" s="34">
        <v>7132766.21</v>
      </c>
      <c r="I1855" s="34">
        <v>3410960.56</v>
      </c>
      <c r="J1855" s="34">
        <v>4079401.76</v>
      </c>
      <c r="K1855" s="30"/>
      <c r="L1855" s="31"/>
      <c r="M1855" s="30"/>
      <c r="N1855" s="30" t="s">
        <v>56</v>
      </c>
      <c r="O1855" s="32">
        <v>12502765.32</v>
      </c>
      <c r="P1855" s="30"/>
      <c r="Q1855" s="35"/>
      <c r="R1855" s="30"/>
      <c r="S1855" s="30"/>
    </row>
    <row r="1856" spans="1:19" hidden="1" x14ac:dyDescent="0.25">
      <c r="A1856" s="21">
        <v>290</v>
      </c>
      <c r="B1856" s="33" t="s">
        <v>520</v>
      </c>
      <c r="C1856" s="111">
        <f t="shared" si="221"/>
        <v>74080140.579999998</v>
      </c>
      <c r="D1856" s="29">
        <f t="shared" si="222"/>
        <v>1552100.07</v>
      </c>
      <c r="E1856" s="30"/>
      <c r="F1856" s="35"/>
      <c r="G1856" s="35"/>
      <c r="H1856" s="35"/>
      <c r="I1856" s="35"/>
      <c r="J1856" s="35"/>
      <c r="K1856" s="30"/>
      <c r="L1856" s="31"/>
      <c r="M1856" s="30"/>
      <c r="N1856" s="30" t="s">
        <v>56</v>
      </c>
      <c r="O1856" s="32">
        <v>41956578.590000004</v>
      </c>
      <c r="P1856" s="35"/>
      <c r="Q1856" s="34">
        <v>30571461.920000002</v>
      </c>
      <c r="R1856" s="30"/>
      <c r="S1856" s="30"/>
    </row>
    <row r="1857" spans="1:19" hidden="1" x14ac:dyDescent="0.25">
      <c r="A1857" s="21">
        <v>291</v>
      </c>
      <c r="B1857" s="33" t="s">
        <v>521</v>
      </c>
      <c r="C1857" s="111">
        <f t="shared" si="221"/>
        <v>35657645.93</v>
      </c>
      <c r="D1857" s="29">
        <f t="shared" si="222"/>
        <v>747085.98</v>
      </c>
      <c r="E1857" s="30"/>
      <c r="F1857" s="32">
        <v>3938843.87</v>
      </c>
      <c r="G1857" s="32">
        <v>12447712.029999999</v>
      </c>
      <c r="H1857" s="32">
        <v>9035507.6799999997</v>
      </c>
      <c r="I1857" s="32">
        <v>4320870.67</v>
      </c>
      <c r="J1857" s="32">
        <v>5167625.7</v>
      </c>
      <c r="K1857" s="30"/>
      <c r="L1857" s="31"/>
      <c r="M1857" s="30"/>
      <c r="N1857" s="30"/>
      <c r="O1857" s="35"/>
      <c r="P1857" s="30"/>
      <c r="Q1857" s="30"/>
      <c r="R1857" s="30"/>
      <c r="S1857" s="30"/>
    </row>
    <row r="1858" spans="1:19" hidden="1" x14ac:dyDescent="0.25">
      <c r="A1858" s="21">
        <v>292</v>
      </c>
      <c r="B1858" s="33" t="s">
        <v>947</v>
      </c>
      <c r="C1858" s="111">
        <f t="shared" si="221"/>
        <v>10252921.439999999</v>
      </c>
      <c r="D1858" s="29">
        <f t="shared" si="222"/>
        <v>214815.47</v>
      </c>
      <c r="E1858" s="30"/>
      <c r="F1858" s="30"/>
      <c r="G1858" s="30"/>
      <c r="H1858" s="30"/>
      <c r="I1858" s="30"/>
      <c r="J1858" s="30"/>
      <c r="K1858" s="30"/>
      <c r="L1858" s="31"/>
      <c r="M1858" s="30"/>
      <c r="N1858" s="30"/>
      <c r="O1858" s="35"/>
      <c r="P1858" s="30"/>
      <c r="Q1858" s="32">
        <v>10038105.970000001</v>
      </c>
      <c r="R1858" s="30"/>
      <c r="S1858" s="30"/>
    </row>
    <row r="1859" spans="1:19" hidden="1" x14ac:dyDescent="0.25">
      <c r="A1859" s="21">
        <v>293</v>
      </c>
      <c r="B1859" s="33" t="s">
        <v>948</v>
      </c>
      <c r="C1859" s="111">
        <f t="shared" si="221"/>
        <v>7598702.6399999997</v>
      </c>
      <c r="D1859" s="29">
        <f t="shared" si="222"/>
        <v>159205.24</v>
      </c>
      <c r="E1859" s="30"/>
      <c r="F1859" s="35"/>
      <c r="G1859" s="35"/>
      <c r="H1859" s="35"/>
      <c r="I1859" s="35"/>
      <c r="J1859" s="35"/>
      <c r="K1859" s="30"/>
      <c r="L1859" s="31"/>
      <c r="M1859" s="30"/>
      <c r="N1859" s="30"/>
      <c r="O1859" s="35"/>
      <c r="P1859" s="30"/>
      <c r="Q1859" s="34">
        <v>7439497.4000000004</v>
      </c>
      <c r="R1859" s="30"/>
      <c r="S1859" s="30"/>
    </row>
    <row r="1860" spans="1:19" hidden="1" x14ac:dyDescent="0.25">
      <c r="A1860" s="21">
        <v>294</v>
      </c>
      <c r="B1860" s="33" t="s">
        <v>527</v>
      </c>
      <c r="C1860" s="111">
        <f t="shared" si="221"/>
        <v>7486155.0199999996</v>
      </c>
      <c r="D1860" s="29">
        <f t="shared" si="222"/>
        <v>156847.19</v>
      </c>
      <c r="E1860" s="30"/>
      <c r="F1860" s="35"/>
      <c r="G1860" s="30"/>
      <c r="H1860" s="30"/>
      <c r="I1860" s="30"/>
      <c r="J1860" s="30"/>
      <c r="K1860" s="30"/>
      <c r="L1860" s="31"/>
      <c r="M1860" s="30"/>
      <c r="N1860" s="30" t="s">
        <v>56</v>
      </c>
      <c r="O1860" s="30">
        <v>7329307.8300000001</v>
      </c>
      <c r="P1860" s="30"/>
      <c r="Q1860" s="34"/>
      <c r="R1860" s="30"/>
      <c r="S1860" s="30"/>
    </row>
    <row r="1861" spans="1:19" hidden="1" x14ac:dyDescent="0.25">
      <c r="A1861" s="21">
        <v>295</v>
      </c>
      <c r="B1861" s="33" t="s">
        <v>949</v>
      </c>
      <c r="C1861" s="111">
        <f t="shared" si="221"/>
        <v>27684369.260000002</v>
      </c>
      <c r="D1861" s="29">
        <f t="shared" si="222"/>
        <v>580032.80000000005</v>
      </c>
      <c r="E1861" s="30"/>
      <c r="F1861" s="32">
        <v>3058093.3</v>
      </c>
      <c r="G1861" s="34">
        <v>9664324.3599999994</v>
      </c>
      <c r="H1861" s="34">
        <v>7015110.6299999999</v>
      </c>
      <c r="I1861" s="34">
        <v>3354696.48</v>
      </c>
      <c r="J1861" s="34">
        <v>4012111.69</v>
      </c>
      <c r="K1861" s="30"/>
      <c r="L1861" s="31"/>
      <c r="M1861" s="30"/>
      <c r="N1861" s="30"/>
      <c r="O1861" s="30"/>
      <c r="P1861" s="30"/>
      <c r="Q1861" s="35"/>
      <c r="R1861" s="30"/>
      <c r="S1861" s="30"/>
    </row>
    <row r="1862" spans="1:19" hidden="1" x14ac:dyDescent="0.25">
      <c r="A1862" s="21">
        <v>296</v>
      </c>
      <c r="B1862" s="33" t="s">
        <v>950</v>
      </c>
      <c r="C1862" s="111">
        <f t="shared" si="221"/>
        <v>11941685.34</v>
      </c>
      <c r="D1862" s="29">
        <f t="shared" si="222"/>
        <v>250197.83</v>
      </c>
      <c r="E1862" s="30"/>
      <c r="F1862" s="30"/>
      <c r="G1862" s="30"/>
      <c r="H1862" s="30"/>
      <c r="I1862" s="30"/>
      <c r="J1862" s="30"/>
      <c r="K1862" s="30"/>
      <c r="L1862" s="31"/>
      <c r="M1862" s="30"/>
      <c r="N1862" s="30" t="s">
        <v>56</v>
      </c>
      <c r="O1862" s="32">
        <v>4517743.46</v>
      </c>
      <c r="P1862" s="30"/>
      <c r="Q1862" s="34">
        <v>7173744.0499999998</v>
      </c>
      <c r="R1862" s="30"/>
      <c r="S1862" s="30"/>
    </row>
    <row r="1863" spans="1:19" hidden="1" x14ac:dyDescent="0.25">
      <c r="A1863" s="21">
        <v>297</v>
      </c>
      <c r="B1863" s="33" t="s">
        <v>951</v>
      </c>
      <c r="C1863" s="111">
        <f t="shared" si="221"/>
        <v>4661339.6500000004</v>
      </c>
      <c r="D1863" s="29">
        <f t="shared" si="222"/>
        <v>97662.69</v>
      </c>
      <c r="E1863" s="30"/>
      <c r="F1863" s="35"/>
      <c r="G1863" s="35"/>
      <c r="H1863" s="35"/>
      <c r="I1863" s="35"/>
      <c r="J1863" s="35"/>
      <c r="K1863" s="30"/>
      <c r="L1863" s="31"/>
      <c r="M1863" s="30"/>
      <c r="N1863" s="30" t="s">
        <v>56</v>
      </c>
      <c r="O1863" s="32">
        <v>4563676.96</v>
      </c>
      <c r="P1863" s="30"/>
      <c r="Q1863" s="30"/>
      <c r="R1863" s="30"/>
      <c r="S1863" s="30"/>
    </row>
    <row r="1864" spans="1:19" hidden="1" x14ac:dyDescent="0.25">
      <c r="A1864" s="21">
        <v>298</v>
      </c>
      <c r="B1864" s="33" t="s">
        <v>1073</v>
      </c>
      <c r="C1864" s="111">
        <f t="shared" si="221"/>
        <v>19592773.969999999</v>
      </c>
      <c r="D1864" s="29">
        <f t="shared" si="222"/>
        <v>398104.42</v>
      </c>
      <c r="E1864" s="30">
        <v>591659.12</v>
      </c>
      <c r="F1864" s="30"/>
      <c r="G1864" s="30"/>
      <c r="H1864" s="30"/>
      <c r="I1864" s="30"/>
      <c r="J1864" s="30"/>
      <c r="K1864" s="30"/>
      <c r="L1864" s="31"/>
      <c r="M1864" s="30"/>
      <c r="N1864" s="30" t="s">
        <v>56</v>
      </c>
      <c r="O1864" s="32">
        <v>6179429.4699999997</v>
      </c>
      <c r="P1864" s="30"/>
      <c r="Q1864" s="32">
        <v>12423580.960000001</v>
      </c>
      <c r="R1864" s="30"/>
      <c r="S1864" s="30"/>
    </row>
    <row r="1865" spans="1:19" hidden="1" x14ac:dyDescent="0.25">
      <c r="A1865" s="21">
        <v>299</v>
      </c>
      <c r="B1865" s="33" t="s">
        <v>1074</v>
      </c>
      <c r="C1865" s="111">
        <f t="shared" si="221"/>
        <v>62614794.909999996</v>
      </c>
      <c r="D1865" s="29">
        <f t="shared" si="222"/>
        <v>1250659.52</v>
      </c>
      <c r="E1865" s="30">
        <v>2922101.69</v>
      </c>
      <c r="F1865" s="32">
        <v>5142416.1399999997</v>
      </c>
      <c r="G1865" s="32">
        <v>16339233.65</v>
      </c>
      <c r="H1865" s="32">
        <v>11860241.939999999</v>
      </c>
      <c r="I1865" s="32">
        <v>5671832.1399999997</v>
      </c>
      <c r="J1865" s="32">
        <v>6783274.8499999996</v>
      </c>
      <c r="K1865" s="30"/>
      <c r="L1865" s="31"/>
      <c r="M1865" s="30"/>
      <c r="N1865" s="30"/>
      <c r="O1865" s="30"/>
      <c r="P1865" s="30"/>
      <c r="Q1865" s="34">
        <v>12645034.98</v>
      </c>
      <c r="R1865" s="30"/>
      <c r="S1865" s="30"/>
    </row>
    <row r="1866" spans="1:19" hidden="1" x14ac:dyDescent="0.25">
      <c r="A1866" s="21">
        <v>300</v>
      </c>
      <c r="B1866" s="33" t="s">
        <v>1075</v>
      </c>
      <c r="C1866" s="111">
        <f t="shared" si="221"/>
        <v>29709755.84</v>
      </c>
      <c r="D1866" s="29">
        <f t="shared" si="222"/>
        <v>599167.29</v>
      </c>
      <c r="E1866" s="30">
        <v>1112117.06</v>
      </c>
      <c r="F1866" s="34">
        <v>2991103.47</v>
      </c>
      <c r="G1866" s="34">
        <v>12599243.26</v>
      </c>
      <c r="H1866" s="34"/>
      <c r="I1866" s="34"/>
      <c r="J1866" s="34"/>
      <c r="K1866" s="30"/>
      <c r="L1866" s="31"/>
      <c r="M1866" s="30"/>
      <c r="N1866" s="30" t="s">
        <v>56</v>
      </c>
      <c r="O1866" s="30">
        <v>12408124.76</v>
      </c>
      <c r="P1866" s="30"/>
      <c r="Q1866" s="34"/>
      <c r="R1866" s="30"/>
      <c r="S1866" s="30"/>
    </row>
    <row r="1867" spans="1:19" hidden="1" x14ac:dyDescent="0.25">
      <c r="A1867" s="21">
        <v>301</v>
      </c>
      <c r="B1867" s="33" t="s">
        <v>952</v>
      </c>
      <c r="C1867" s="111">
        <f t="shared" si="221"/>
        <v>12711023.539999999</v>
      </c>
      <c r="D1867" s="29">
        <f t="shared" si="222"/>
        <v>266316.73</v>
      </c>
      <c r="E1867" s="30"/>
      <c r="F1867" s="30"/>
      <c r="G1867" s="30"/>
      <c r="H1867" s="30"/>
      <c r="I1867" s="30"/>
      <c r="J1867" s="30"/>
      <c r="K1867" s="30"/>
      <c r="L1867" s="31"/>
      <c r="M1867" s="30"/>
      <c r="N1867" s="30" t="s">
        <v>56</v>
      </c>
      <c r="O1867" s="34">
        <v>5147405.5</v>
      </c>
      <c r="P1867" s="30"/>
      <c r="Q1867" s="32">
        <v>7297301.3099999996</v>
      </c>
      <c r="R1867" s="30"/>
      <c r="S1867" s="30"/>
    </row>
    <row r="1868" spans="1:19" hidden="1" x14ac:dyDescent="0.25">
      <c r="A1868" s="21">
        <v>302</v>
      </c>
      <c r="B1868" s="33" t="s">
        <v>1122</v>
      </c>
      <c r="C1868" s="111">
        <f t="shared" ref="C1868:C1899" si="223">ROUND(SUM(D1868+E1868+F1868+G1868+H1868+I1868+J1868+K1868+M1868+O1868+P1868+Q1868+R1868+S1868),2)</f>
        <v>5016116.5</v>
      </c>
      <c r="D1868" s="29">
        <f t="shared" si="222"/>
        <v>105095.84</v>
      </c>
      <c r="E1868" s="30"/>
      <c r="F1868" s="30"/>
      <c r="G1868" s="30"/>
      <c r="H1868" s="30"/>
      <c r="I1868" s="30"/>
      <c r="J1868" s="30"/>
      <c r="K1868" s="30"/>
      <c r="L1868" s="31"/>
      <c r="M1868" s="30"/>
      <c r="N1868" s="30" t="s">
        <v>56</v>
      </c>
      <c r="O1868" s="34">
        <v>4911020.66</v>
      </c>
      <c r="P1868" s="30"/>
      <c r="Q1868" s="35"/>
      <c r="R1868" s="30"/>
      <c r="S1868" s="30"/>
    </row>
    <row r="1869" spans="1:19" hidden="1" x14ac:dyDescent="0.25">
      <c r="A1869" s="21">
        <v>303</v>
      </c>
      <c r="B1869" s="33" t="s">
        <v>1076</v>
      </c>
      <c r="C1869" s="111">
        <f t="shared" si="223"/>
        <v>17255588.780000001</v>
      </c>
      <c r="D1869" s="29">
        <f t="shared" si="222"/>
        <v>354117.18</v>
      </c>
      <c r="E1869" s="30">
        <v>353939.89</v>
      </c>
      <c r="F1869" s="30"/>
      <c r="G1869" s="30"/>
      <c r="H1869" s="30"/>
      <c r="I1869" s="30"/>
      <c r="J1869" s="30"/>
      <c r="K1869" s="30"/>
      <c r="L1869" s="31"/>
      <c r="M1869" s="30"/>
      <c r="N1869" s="30"/>
      <c r="O1869" s="34"/>
      <c r="P1869" s="30"/>
      <c r="Q1869" s="32"/>
      <c r="R1869" s="30">
        <v>16547531.710000001</v>
      </c>
      <c r="S1869" s="30"/>
    </row>
    <row r="1870" spans="1:19" hidden="1" x14ac:dyDescent="0.25">
      <c r="A1870" s="21">
        <v>304</v>
      </c>
      <c r="B1870" s="33" t="s">
        <v>1077</v>
      </c>
      <c r="C1870" s="111">
        <f t="shared" si="223"/>
        <v>3230156.59</v>
      </c>
      <c r="D1870" s="29">
        <f t="shared" si="222"/>
        <v>60115.08</v>
      </c>
      <c r="E1870" s="30">
        <v>360925.49</v>
      </c>
      <c r="F1870" s="35"/>
      <c r="G1870" s="35"/>
      <c r="H1870" s="32">
        <v>1910588.22</v>
      </c>
      <c r="I1870" s="32">
        <v>898527.8</v>
      </c>
      <c r="J1870" s="35"/>
      <c r="K1870" s="30"/>
      <c r="L1870" s="31"/>
      <c r="M1870" s="30"/>
      <c r="N1870" s="30"/>
      <c r="O1870" s="30"/>
      <c r="P1870" s="30"/>
      <c r="Q1870" s="34"/>
      <c r="R1870" s="30"/>
      <c r="S1870" s="30"/>
    </row>
    <row r="1871" spans="1:19" hidden="1" x14ac:dyDescent="0.25">
      <c r="A1871" s="21">
        <v>305</v>
      </c>
      <c r="B1871" s="33" t="s">
        <v>953</v>
      </c>
      <c r="C1871" s="111">
        <f t="shared" si="223"/>
        <v>10593552.24</v>
      </c>
      <c r="D1871" s="29">
        <f t="shared" si="222"/>
        <v>221952.24</v>
      </c>
      <c r="E1871" s="30"/>
      <c r="F1871" s="30"/>
      <c r="G1871" s="30"/>
      <c r="H1871" s="30"/>
      <c r="I1871" s="30"/>
      <c r="J1871" s="30"/>
      <c r="K1871" s="30"/>
      <c r="L1871" s="31"/>
      <c r="M1871" s="30"/>
      <c r="N1871" s="30"/>
      <c r="O1871" s="32"/>
      <c r="P1871" s="30"/>
      <c r="Q1871" s="35"/>
      <c r="R1871" s="30">
        <v>10371600</v>
      </c>
      <c r="S1871" s="30"/>
    </row>
    <row r="1872" spans="1:19" hidden="1" x14ac:dyDescent="0.25">
      <c r="A1872" s="21">
        <v>306</v>
      </c>
      <c r="B1872" s="33" t="s">
        <v>1078</v>
      </c>
      <c r="C1872" s="111">
        <f t="shared" si="223"/>
        <v>30015722.52</v>
      </c>
      <c r="D1872" s="29">
        <f t="shared" ref="D1872:D1903" si="224">ROUND((F1872+G1872+H1872+I1872+J1872+K1872+M1872+O1872+P1872+Q1872+R1872+S1872)*0.0214,2)</f>
        <v>599530.02</v>
      </c>
      <c r="E1872" s="30">
        <v>1400771.07</v>
      </c>
      <c r="F1872" s="30"/>
      <c r="G1872" s="30"/>
      <c r="H1872" s="30"/>
      <c r="I1872" s="30"/>
      <c r="J1872" s="30"/>
      <c r="K1872" s="30"/>
      <c r="L1872" s="31"/>
      <c r="M1872" s="30"/>
      <c r="N1872" s="30" t="s">
        <v>56</v>
      </c>
      <c r="O1872" s="32">
        <v>16206576.42</v>
      </c>
      <c r="P1872" s="30"/>
      <c r="Q1872" s="34">
        <v>11808845.01</v>
      </c>
      <c r="R1872" s="30"/>
      <c r="S1872" s="30"/>
    </row>
    <row r="1873" spans="1:19" hidden="1" x14ac:dyDescent="0.25">
      <c r="A1873" s="21">
        <v>307</v>
      </c>
      <c r="B1873" s="33" t="s">
        <v>1079</v>
      </c>
      <c r="C1873" s="111">
        <f t="shared" si="223"/>
        <v>8725999.4299999997</v>
      </c>
      <c r="D1873" s="29">
        <f t="shared" si="224"/>
        <v>166475.04999999999</v>
      </c>
      <c r="E1873" s="30">
        <v>780316.53</v>
      </c>
      <c r="F1873" s="30"/>
      <c r="G1873" s="30"/>
      <c r="H1873" s="30"/>
      <c r="I1873" s="30"/>
      <c r="J1873" s="30"/>
      <c r="K1873" s="30"/>
      <c r="L1873" s="31"/>
      <c r="M1873" s="30"/>
      <c r="N1873" s="30" t="s">
        <v>56</v>
      </c>
      <c r="O1873" s="32">
        <v>4929215.75</v>
      </c>
      <c r="P1873" s="34">
        <v>2849992.1</v>
      </c>
      <c r="Q1873" s="32"/>
      <c r="R1873" s="30"/>
      <c r="S1873" s="30"/>
    </row>
    <row r="1874" spans="1:19" hidden="1" x14ac:dyDescent="0.25">
      <c r="A1874" s="21">
        <v>308</v>
      </c>
      <c r="B1874" s="33" t="s">
        <v>954</v>
      </c>
      <c r="C1874" s="111">
        <f t="shared" si="223"/>
        <v>19448579.379999999</v>
      </c>
      <c r="D1874" s="29">
        <f t="shared" si="224"/>
        <v>407479.54</v>
      </c>
      <c r="E1874" s="30"/>
      <c r="F1874" s="30"/>
      <c r="G1874" s="34">
        <v>9880694.0800000001</v>
      </c>
      <c r="H1874" s="30"/>
      <c r="I1874" s="30"/>
      <c r="J1874" s="30"/>
      <c r="K1874" s="30"/>
      <c r="L1874" s="31"/>
      <c r="M1874" s="30"/>
      <c r="N1874" s="30"/>
      <c r="O1874" s="35"/>
      <c r="P1874" s="30"/>
      <c r="Q1874" s="32">
        <v>9160405.7599999998</v>
      </c>
      <c r="R1874" s="30"/>
      <c r="S1874" s="30"/>
    </row>
    <row r="1875" spans="1:19" hidden="1" x14ac:dyDescent="0.25">
      <c r="A1875" s="21">
        <v>309</v>
      </c>
      <c r="B1875" s="33" t="s">
        <v>955</v>
      </c>
      <c r="C1875" s="111">
        <f t="shared" si="223"/>
        <v>26269308.449999999</v>
      </c>
      <c r="D1875" s="29">
        <f t="shared" si="224"/>
        <v>550384.96</v>
      </c>
      <c r="E1875" s="30"/>
      <c r="F1875" s="30"/>
      <c r="G1875" s="30"/>
      <c r="H1875" s="30"/>
      <c r="I1875" s="30"/>
      <c r="J1875" s="30"/>
      <c r="K1875" s="30"/>
      <c r="L1875" s="31"/>
      <c r="M1875" s="30"/>
      <c r="N1875" s="30" t="s">
        <v>56</v>
      </c>
      <c r="O1875" s="32">
        <v>14878080.630000001</v>
      </c>
      <c r="P1875" s="30"/>
      <c r="Q1875" s="34">
        <v>10840842.859999999</v>
      </c>
      <c r="R1875" s="30"/>
      <c r="S1875" s="30"/>
    </row>
    <row r="1876" spans="1:19" hidden="1" x14ac:dyDescent="0.25">
      <c r="A1876" s="21">
        <v>310</v>
      </c>
      <c r="B1876" s="33" t="s">
        <v>956</v>
      </c>
      <c r="C1876" s="111">
        <f t="shared" si="223"/>
        <v>28029009.719999999</v>
      </c>
      <c r="D1876" s="29">
        <f t="shared" si="224"/>
        <v>587253.57999999996</v>
      </c>
      <c r="E1876" s="30"/>
      <c r="F1876" s="30"/>
      <c r="G1876" s="30"/>
      <c r="H1876" s="30"/>
      <c r="I1876" s="30"/>
      <c r="J1876" s="30"/>
      <c r="K1876" s="30"/>
      <c r="L1876" s="31"/>
      <c r="M1876" s="30"/>
      <c r="N1876" s="30" t="s">
        <v>56</v>
      </c>
      <c r="O1876" s="32">
        <v>15874718.109999999</v>
      </c>
      <c r="P1876" s="30"/>
      <c r="Q1876" s="34">
        <v>11567038.029999999</v>
      </c>
      <c r="R1876" s="30"/>
      <c r="S1876" s="30"/>
    </row>
    <row r="1877" spans="1:19" hidden="1" x14ac:dyDescent="0.25">
      <c r="A1877" s="21">
        <v>311</v>
      </c>
      <c r="B1877" s="33" t="s">
        <v>957</v>
      </c>
      <c r="C1877" s="111">
        <f t="shared" si="223"/>
        <v>17049104.809999999</v>
      </c>
      <c r="D1877" s="29">
        <f t="shared" si="224"/>
        <v>357206.62</v>
      </c>
      <c r="E1877" s="30"/>
      <c r="F1877" s="30"/>
      <c r="G1877" s="35"/>
      <c r="H1877" s="30"/>
      <c r="I1877" s="30"/>
      <c r="J1877" s="30"/>
      <c r="K1877" s="30"/>
      <c r="L1877" s="31"/>
      <c r="M1877" s="30"/>
      <c r="N1877" s="30" t="s">
        <v>56</v>
      </c>
      <c r="O1877" s="34">
        <v>9656057.6199999992</v>
      </c>
      <c r="P1877" s="30"/>
      <c r="Q1877" s="32">
        <v>7035840.5700000003</v>
      </c>
      <c r="R1877" s="30"/>
      <c r="S1877" s="30"/>
    </row>
    <row r="1878" spans="1:19" hidden="1" x14ac:dyDescent="0.25">
      <c r="A1878" s="21">
        <v>312</v>
      </c>
      <c r="B1878" s="33" t="s">
        <v>958</v>
      </c>
      <c r="C1878" s="111">
        <f t="shared" si="223"/>
        <v>11332100.99</v>
      </c>
      <c r="D1878" s="29">
        <f t="shared" si="224"/>
        <v>237426.04</v>
      </c>
      <c r="E1878" s="30"/>
      <c r="F1878" s="30"/>
      <c r="G1878" s="30"/>
      <c r="H1878" s="30"/>
      <c r="I1878" s="30"/>
      <c r="J1878" s="30"/>
      <c r="K1878" s="30"/>
      <c r="L1878" s="31"/>
      <c r="M1878" s="30"/>
      <c r="N1878" s="30" t="s">
        <v>56</v>
      </c>
      <c r="O1878" s="32">
        <v>6418132.8799999999</v>
      </c>
      <c r="P1878" s="30"/>
      <c r="Q1878" s="32">
        <v>4676542.07</v>
      </c>
      <c r="R1878" s="30"/>
      <c r="S1878" s="30"/>
    </row>
    <row r="1879" spans="1:19" hidden="1" x14ac:dyDescent="0.25">
      <c r="A1879" s="21">
        <v>313</v>
      </c>
      <c r="B1879" s="33" t="s">
        <v>959</v>
      </c>
      <c r="C1879" s="111">
        <f t="shared" si="223"/>
        <v>35390901.700000003</v>
      </c>
      <c r="D1879" s="29">
        <f t="shared" si="224"/>
        <v>741497.26</v>
      </c>
      <c r="E1879" s="30"/>
      <c r="F1879" s="34">
        <v>3118451.59</v>
      </c>
      <c r="G1879" s="34">
        <v>9855071.3499999996</v>
      </c>
      <c r="H1879" s="30"/>
      <c r="I1879" s="30"/>
      <c r="J1879" s="30"/>
      <c r="K1879" s="30"/>
      <c r="L1879" s="31"/>
      <c r="M1879" s="30"/>
      <c r="N1879" s="30" t="s">
        <v>56</v>
      </c>
      <c r="O1879" s="32">
        <v>12539230.609999999</v>
      </c>
      <c r="P1879" s="30"/>
      <c r="Q1879" s="32">
        <v>9136650.8900000006</v>
      </c>
      <c r="R1879" s="30"/>
      <c r="S1879" s="30"/>
    </row>
    <row r="1880" spans="1:19" hidden="1" x14ac:dyDescent="0.25">
      <c r="A1880" s="21">
        <v>314</v>
      </c>
      <c r="B1880" s="33" t="s">
        <v>546</v>
      </c>
      <c r="C1880" s="111">
        <f t="shared" si="223"/>
        <v>61905284.090000004</v>
      </c>
      <c r="D1880" s="29">
        <f t="shared" si="224"/>
        <v>1297016.92</v>
      </c>
      <c r="E1880" s="30"/>
      <c r="F1880" s="34">
        <v>4704102.91</v>
      </c>
      <c r="G1880" s="34">
        <v>14866118.15</v>
      </c>
      <c r="H1880" s="34">
        <v>10790973.02</v>
      </c>
      <c r="I1880" s="34">
        <v>5160351.8600000003</v>
      </c>
      <c r="J1880" s="34">
        <v>6171618.8399999999</v>
      </c>
      <c r="K1880" s="30"/>
      <c r="L1880" s="31"/>
      <c r="M1880" s="30"/>
      <c r="N1880" s="30" t="s">
        <v>56</v>
      </c>
      <c r="O1880" s="32">
        <v>18915102.390000001</v>
      </c>
      <c r="P1880" s="30"/>
      <c r="Q1880" s="35"/>
      <c r="R1880" s="30"/>
      <c r="S1880" s="30"/>
    </row>
    <row r="1881" spans="1:19" hidden="1" x14ac:dyDescent="0.25">
      <c r="A1881" s="21">
        <v>315</v>
      </c>
      <c r="B1881" s="33" t="s">
        <v>547</v>
      </c>
      <c r="C1881" s="111">
        <f t="shared" si="223"/>
        <v>18765547.829999998</v>
      </c>
      <c r="D1881" s="29">
        <f t="shared" si="224"/>
        <v>393168.91</v>
      </c>
      <c r="E1881" s="30"/>
      <c r="F1881" s="34">
        <v>1653516.86</v>
      </c>
      <c r="G1881" s="34">
        <v>5225518.54</v>
      </c>
      <c r="H1881" s="30"/>
      <c r="I1881" s="30"/>
      <c r="J1881" s="30"/>
      <c r="K1881" s="30"/>
      <c r="L1881" s="31"/>
      <c r="M1881" s="30"/>
      <c r="N1881" s="30" t="s">
        <v>56</v>
      </c>
      <c r="O1881" s="32">
        <v>6648757.7400000002</v>
      </c>
      <c r="P1881" s="30"/>
      <c r="Q1881" s="32">
        <v>4844585.78</v>
      </c>
      <c r="R1881" s="30"/>
      <c r="S1881" s="30"/>
    </row>
    <row r="1882" spans="1:19" hidden="1" x14ac:dyDescent="0.25">
      <c r="A1882" s="21">
        <v>316</v>
      </c>
      <c r="B1882" s="33" t="s">
        <v>548</v>
      </c>
      <c r="C1882" s="111">
        <f t="shared" si="223"/>
        <v>9578226.1400000006</v>
      </c>
      <c r="D1882" s="29">
        <f t="shared" si="224"/>
        <v>200679.5</v>
      </c>
      <c r="E1882" s="30"/>
      <c r="F1882" s="32">
        <v>2386224.46</v>
      </c>
      <c r="G1882" s="35"/>
      <c r="H1882" s="30"/>
      <c r="I1882" s="30"/>
      <c r="J1882" s="30"/>
      <c r="K1882" s="30"/>
      <c r="L1882" s="31"/>
      <c r="M1882" s="30"/>
      <c r="N1882" s="30"/>
      <c r="O1882" s="35"/>
      <c r="P1882" s="30"/>
      <c r="Q1882" s="32">
        <v>6991322.1799999997</v>
      </c>
      <c r="R1882" s="30"/>
      <c r="S1882" s="30"/>
    </row>
    <row r="1883" spans="1:19" hidden="1" x14ac:dyDescent="0.25">
      <c r="A1883" s="21">
        <v>317</v>
      </c>
      <c r="B1883" s="33" t="s">
        <v>549</v>
      </c>
      <c r="C1883" s="111">
        <f t="shared" si="223"/>
        <v>21627150.670000002</v>
      </c>
      <c r="D1883" s="29">
        <f t="shared" si="224"/>
        <v>453124.17</v>
      </c>
      <c r="E1883" s="30"/>
      <c r="F1883" s="35"/>
      <c r="G1883" s="35"/>
      <c r="H1883" s="35">
        <v>5638576.9400000004</v>
      </c>
      <c r="I1883" s="35">
        <v>2696464.97</v>
      </c>
      <c r="J1883" s="32">
        <v>3158536.28</v>
      </c>
      <c r="K1883" s="30"/>
      <c r="L1883" s="31"/>
      <c r="M1883" s="30"/>
      <c r="N1883" s="30" t="s">
        <v>56</v>
      </c>
      <c r="O1883" s="32">
        <v>9680448.3100000005</v>
      </c>
      <c r="P1883" s="30"/>
      <c r="Q1883" s="34"/>
      <c r="R1883" s="30"/>
      <c r="S1883" s="30"/>
    </row>
    <row r="1884" spans="1:19" hidden="1" x14ac:dyDescent="0.25">
      <c r="A1884" s="21">
        <v>318</v>
      </c>
      <c r="B1884" s="33" t="s">
        <v>550</v>
      </c>
      <c r="C1884" s="111">
        <f t="shared" si="223"/>
        <v>21907160.920000002</v>
      </c>
      <c r="D1884" s="29">
        <f t="shared" si="224"/>
        <v>458990.84</v>
      </c>
      <c r="E1884" s="30"/>
      <c r="F1884" s="35"/>
      <c r="G1884" s="35"/>
      <c r="H1884" s="30">
        <v>5711580.5099999998</v>
      </c>
      <c r="I1884" s="30">
        <v>2731376.54</v>
      </c>
      <c r="J1884" s="34">
        <v>3199430.37</v>
      </c>
      <c r="K1884" s="30"/>
      <c r="L1884" s="31"/>
      <c r="M1884" s="30"/>
      <c r="N1884" s="30" t="s">
        <v>56</v>
      </c>
      <c r="O1884" s="32">
        <v>9805782.6600000001</v>
      </c>
      <c r="P1884" s="30"/>
      <c r="Q1884" s="32"/>
      <c r="R1884" s="30"/>
      <c r="S1884" s="30"/>
    </row>
    <row r="1885" spans="1:19" hidden="1" x14ac:dyDescent="0.25">
      <c r="A1885" s="21">
        <v>319</v>
      </c>
      <c r="B1885" s="33" t="s">
        <v>551</v>
      </c>
      <c r="C1885" s="111">
        <f t="shared" si="223"/>
        <v>3391659.92</v>
      </c>
      <c r="D1885" s="29">
        <f t="shared" si="224"/>
        <v>71060.820000000007</v>
      </c>
      <c r="E1885" s="30"/>
      <c r="F1885" s="32">
        <v>3320599.1</v>
      </c>
      <c r="G1885" s="30"/>
      <c r="H1885" s="30"/>
      <c r="I1885" s="30"/>
      <c r="J1885" s="30"/>
      <c r="K1885" s="30"/>
      <c r="L1885" s="31"/>
      <c r="M1885" s="30"/>
      <c r="N1885" s="30"/>
      <c r="O1885" s="30"/>
      <c r="P1885" s="30"/>
      <c r="Q1885" s="35"/>
      <c r="R1885" s="30"/>
      <c r="S1885" s="30"/>
    </row>
    <row r="1886" spans="1:19" hidden="1" x14ac:dyDescent="0.25">
      <c r="A1886" s="21">
        <v>320</v>
      </c>
      <c r="B1886" s="33" t="s">
        <v>960</v>
      </c>
      <c r="C1886" s="111">
        <f t="shared" si="223"/>
        <v>16890488.66</v>
      </c>
      <c r="D1886" s="29">
        <f t="shared" si="224"/>
        <v>353883.35</v>
      </c>
      <c r="E1886" s="30"/>
      <c r="F1886" s="30"/>
      <c r="G1886" s="30"/>
      <c r="H1886" s="30"/>
      <c r="I1886" s="30"/>
      <c r="J1886" s="35"/>
      <c r="K1886" s="30"/>
      <c r="L1886" s="31"/>
      <c r="M1886" s="30"/>
      <c r="N1886" s="30" t="s">
        <v>56</v>
      </c>
      <c r="O1886" s="32">
        <v>9566222.5999999996</v>
      </c>
      <c r="P1886" s="30"/>
      <c r="Q1886" s="32">
        <v>6970382.71</v>
      </c>
      <c r="R1886" s="30"/>
      <c r="S1886" s="30"/>
    </row>
    <row r="1887" spans="1:19" hidden="1" x14ac:dyDescent="0.25">
      <c r="A1887" s="21">
        <v>321</v>
      </c>
      <c r="B1887" s="33" t="s">
        <v>961</v>
      </c>
      <c r="C1887" s="111">
        <f t="shared" si="223"/>
        <v>19805282.84</v>
      </c>
      <c r="D1887" s="29">
        <f t="shared" si="224"/>
        <v>414953.06</v>
      </c>
      <c r="E1887" s="30"/>
      <c r="F1887" s="34">
        <v>2438775.21</v>
      </c>
      <c r="G1887" s="30"/>
      <c r="H1887" s="30"/>
      <c r="I1887" s="30"/>
      <c r="J1887" s="35"/>
      <c r="K1887" s="30"/>
      <c r="L1887" s="31"/>
      <c r="M1887" s="30"/>
      <c r="N1887" s="30" t="s">
        <v>56</v>
      </c>
      <c r="O1887" s="32">
        <v>9806265.6400000006</v>
      </c>
      <c r="P1887" s="30"/>
      <c r="Q1887" s="32">
        <v>7145288.9299999997</v>
      </c>
      <c r="R1887" s="30"/>
      <c r="S1887" s="30"/>
    </row>
    <row r="1888" spans="1:19" hidden="1" x14ac:dyDescent="0.25">
      <c r="A1888" s="21">
        <v>322</v>
      </c>
      <c r="B1888" s="33" t="s">
        <v>962</v>
      </c>
      <c r="C1888" s="111">
        <f t="shared" si="223"/>
        <v>4642543.29</v>
      </c>
      <c r="D1888" s="29">
        <f t="shared" si="224"/>
        <v>97268.87</v>
      </c>
      <c r="E1888" s="30"/>
      <c r="F1888" s="35"/>
      <c r="G1888" s="30"/>
      <c r="H1888" s="30"/>
      <c r="I1888" s="30"/>
      <c r="J1888" s="30"/>
      <c r="K1888" s="30"/>
      <c r="L1888" s="31"/>
      <c r="M1888" s="30"/>
      <c r="N1888" s="30"/>
      <c r="O1888" s="30"/>
      <c r="P1888" s="30"/>
      <c r="Q1888" s="34">
        <v>4545274.42</v>
      </c>
      <c r="R1888" s="30"/>
      <c r="S1888" s="30"/>
    </row>
    <row r="1889" spans="1:19" hidden="1" x14ac:dyDescent="0.25">
      <c r="A1889" s="21">
        <v>323</v>
      </c>
      <c r="B1889" s="33" t="s">
        <v>963</v>
      </c>
      <c r="C1889" s="111">
        <f t="shared" si="223"/>
        <v>9498672.7599999998</v>
      </c>
      <c r="D1889" s="29">
        <f t="shared" si="224"/>
        <v>199012.72</v>
      </c>
      <c r="E1889" s="30"/>
      <c r="F1889" s="34">
        <v>2366405.3199999998</v>
      </c>
      <c r="G1889" s="30"/>
      <c r="H1889" s="30"/>
      <c r="I1889" s="30"/>
      <c r="J1889" s="30"/>
      <c r="K1889" s="30"/>
      <c r="L1889" s="31"/>
      <c r="M1889" s="30"/>
      <c r="N1889" s="30"/>
      <c r="O1889" s="35"/>
      <c r="P1889" s="30"/>
      <c r="Q1889" s="32">
        <v>6933254.7199999997</v>
      </c>
      <c r="R1889" s="30"/>
      <c r="S1889" s="30"/>
    </row>
    <row r="1890" spans="1:19" hidden="1" x14ac:dyDescent="0.25">
      <c r="A1890" s="21">
        <v>324</v>
      </c>
      <c r="B1890" s="33" t="s">
        <v>554</v>
      </c>
      <c r="C1890" s="111">
        <f t="shared" si="223"/>
        <v>49538113.090000004</v>
      </c>
      <c r="D1890" s="29">
        <f t="shared" si="224"/>
        <v>1037904.46</v>
      </c>
      <c r="E1890" s="30"/>
      <c r="F1890" s="32">
        <v>3147840.63</v>
      </c>
      <c r="G1890" s="34">
        <v>10001777.810000001</v>
      </c>
      <c r="H1890" s="34">
        <v>7260040.9000000004</v>
      </c>
      <c r="I1890" s="34">
        <v>3471913.43</v>
      </c>
      <c r="J1890" s="34">
        <v>4152263.77</v>
      </c>
      <c r="K1890" s="30"/>
      <c r="L1890" s="31"/>
      <c r="M1890" s="30"/>
      <c r="N1890" s="30" t="s">
        <v>56</v>
      </c>
      <c r="O1890" s="32">
        <v>12725933.77</v>
      </c>
      <c r="P1890" s="30"/>
      <c r="Q1890" s="32">
        <v>7740438.3200000003</v>
      </c>
      <c r="R1890" s="30"/>
      <c r="S1890" s="30"/>
    </row>
    <row r="1891" spans="1:19" hidden="1" x14ac:dyDescent="0.25">
      <c r="A1891" s="21">
        <v>325</v>
      </c>
      <c r="B1891" s="33" t="s">
        <v>555</v>
      </c>
      <c r="C1891" s="111">
        <f t="shared" si="223"/>
        <v>38406565.07</v>
      </c>
      <c r="D1891" s="29">
        <f t="shared" si="224"/>
        <v>804680.33</v>
      </c>
      <c r="E1891" s="30"/>
      <c r="F1891" s="34">
        <v>4222209.8499999996</v>
      </c>
      <c r="G1891" s="34">
        <v>13415420.17</v>
      </c>
      <c r="H1891" s="34">
        <v>9737918.6999999993</v>
      </c>
      <c r="I1891" s="34">
        <v>4656889.8499999996</v>
      </c>
      <c r="J1891" s="34">
        <v>5569446.1699999999</v>
      </c>
      <c r="K1891" s="30"/>
      <c r="L1891" s="31"/>
      <c r="M1891" s="30"/>
      <c r="N1891" s="30"/>
      <c r="O1891" s="30"/>
      <c r="P1891" s="30"/>
      <c r="Q1891" s="35"/>
      <c r="R1891" s="30"/>
      <c r="S1891" s="30"/>
    </row>
    <row r="1892" spans="1:19" hidden="1" x14ac:dyDescent="0.25">
      <c r="A1892" s="21">
        <v>326</v>
      </c>
      <c r="B1892" s="33" t="s">
        <v>964</v>
      </c>
      <c r="C1892" s="111">
        <f t="shared" si="223"/>
        <v>28646671.399999999</v>
      </c>
      <c r="D1892" s="29">
        <f t="shared" si="224"/>
        <v>600194.6</v>
      </c>
      <c r="E1892" s="30"/>
      <c r="F1892" s="32"/>
      <c r="G1892" s="32">
        <v>14553710.640000001</v>
      </c>
      <c r="H1892" s="30"/>
      <c r="I1892" s="30"/>
      <c r="J1892" s="30"/>
      <c r="K1892" s="30"/>
      <c r="L1892" s="31"/>
      <c r="M1892" s="30"/>
      <c r="N1892" s="30"/>
      <c r="O1892" s="30"/>
      <c r="P1892" s="30"/>
      <c r="Q1892" s="32">
        <v>13492766.16</v>
      </c>
      <c r="R1892" s="30"/>
      <c r="S1892" s="30"/>
    </row>
    <row r="1893" spans="1:19" hidden="1" x14ac:dyDescent="0.25">
      <c r="A1893" s="21">
        <v>327</v>
      </c>
      <c r="B1893" s="33" t="s">
        <v>965</v>
      </c>
      <c r="C1893" s="111">
        <f t="shared" si="223"/>
        <v>9348955.2599999998</v>
      </c>
      <c r="D1893" s="29">
        <f t="shared" si="224"/>
        <v>195875.9</v>
      </c>
      <c r="E1893" s="30"/>
      <c r="F1893" s="35"/>
      <c r="G1893" s="34">
        <v>2700000</v>
      </c>
      <c r="H1893" s="30">
        <v>1700000</v>
      </c>
      <c r="I1893" s="30">
        <v>600000</v>
      </c>
      <c r="J1893" s="30">
        <v>1000000</v>
      </c>
      <c r="K1893" s="30"/>
      <c r="L1893" s="31"/>
      <c r="M1893" s="30"/>
      <c r="N1893" s="30"/>
      <c r="O1893" s="34"/>
      <c r="P1893" s="34">
        <v>3153079.36</v>
      </c>
      <c r="Q1893" s="32"/>
      <c r="R1893" s="30"/>
      <c r="S1893" s="30"/>
    </row>
    <row r="1894" spans="1:19" hidden="1" x14ac:dyDescent="0.25">
      <c r="A1894" s="21">
        <v>328</v>
      </c>
      <c r="B1894" s="33" t="s">
        <v>558</v>
      </c>
      <c r="C1894" s="111">
        <f t="shared" si="223"/>
        <v>12238219.380000001</v>
      </c>
      <c r="D1894" s="29">
        <f t="shared" si="224"/>
        <v>256410.71</v>
      </c>
      <c r="E1894" s="30"/>
      <c r="F1894" s="32"/>
      <c r="G1894" s="30"/>
      <c r="H1894" s="30"/>
      <c r="I1894" s="30"/>
      <c r="J1894" s="30"/>
      <c r="K1894" s="30"/>
      <c r="L1894" s="31"/>
      <c r="M1894" s="30"/>
      <c r="N1894" s="30"/>
      <c r="O1894" s="30"/>
      <c r="P1894" s="30"/>
      <c r="Q1894" s="32"/>
      <c r="R1894" s="30">
        <v>11981808.67</v>
      </c>
      <c r="S1894" s="30"/>
    </row>
    <row r="1895" spans="1:19" hidden="1" x14ac:dyDescent="0.25">
      <c r="A1895" s="21">
        <v>329</v>
      </c>
      <c r="B1895" s="33" t="s">
        <v>1080</v>
      </c>
      <c r="C1895" s="111">
        <f t="shared" si="223"/>
        <v>16591166.539999999</v>
      </c>
      <c r="D1895" s="29">
        <f t="shared" si="224"/>
        <v>331389.74</v>
      </c>
      <c r="E1895" s="30">
        <v>774275.09</v>
      </c>
      <c r="F1895" s="35"/>
      <c r="G1895" s="35"/>
      <c r="H1895" s="35"/>
      <c r="I1895" s="35"/>
      <c r="J1895" s="35"/>
      <c r="K1895" s="30"/>
      <c r="L1895" s="31"/>
      <c r="M1895" s="30"/>
      <c r="N1895" s="30" t="s">
        <v>56</v>
      </c>
      <c r="O1895" s="32">
        <v>7396658.4699999997</v>
      </c>
      <c r="P1895" s="34">
        <v>2699303.14</v>
      </c>
      <c r="Q1895" s="32">
        <v>5389540.0999999996</v>
      </c>
      <c r="R1895" s="30"/>
      <c r="S1895" s="30"/>
    </row>
    <row r="1896" spans="1:19" hidden="1" x14ac:dyDescent="0.25">
      <c r="A1896" s="21">
        <v>330</v>
      </c>
      <c r="B1896" s="33" t="s">
        <v>967</v>
      </c>
      <c r="C1896" s="111">
        <f t="shared" si="223"/>
        <v>2738795.19</v>
      </c>
      <c r="D1896" s="29">
        <f t="shared" si="224"/>
        <v>57382.239999999998</v>
      </c>
      <c r="E1896" s="30"/>
      <c r="F1896" s="35"/>
      <c r="G1896" s="35"/>
      <c r="H1896" s="35"/>
      <c r="I1896" s="35"/>
      <c r="J1896" s="35"/>
      <c r="K1896" s="30"/>
      <c r="L1896" s="31"/>
      <c r="M1896" s="30"/>
      <c r="N1896" s="30"/>
      <c r="O1896" s="30"/>
      <c r="P1896" s="34">
        <v>2681412.9500000002</v>
      </c>
      <c r="Q1896" s="30"/>
      <c r="R1896" s="30"/>
      <c r="S1896" s="30"/>
    </row>
    <row r="1897" spans="1:19" hidden="1" x14ac:dyDescent="0.25">
      <c r="A1897" s="21">
        <v>331</v>
      </c>
      <c r="B1897" s="33" t="s">
        <v>1107</v>
      </c>
      <c r="C1897" s="111">
        <f t="shared" si="223"/>
        <v>13719509.880000001</v>
      </c>
      <c r="D1897" s="29">
        <f t="shared" si="224"/>
        <v>287446.15999999997</v>
      </c>
      <c r="E1897" s="30"/>
      <c r="F1897" s="35"/>
      <c r="G1897" s="30"/>
      <c r="H1897" s="30"/>
      <c r="I1897" s="30"/>
      <c r="J1897" s="30"/>
      <c r="K1897" s="30"/>
      <c r="L1897" s="31"/>
      <c r="M1897" s="30"/>
      <c r="N1897" s="30"/>
      <c r="O1897" s="30"/>
      <c r="P1897" s="34"/>
      <c r="Q1897" s="30">
        <v>13432063.720000001</v>
      </c>
      <c r="R1897" s="30"/>
      <c r="S1897" s="30"/>
    </row>
    <row r="1898" spans="1:19" hidden="1" x14ac:dyDescent="0.25">
      <c r="A1898" s="21">
        <v>332</v>
      </c>
      <c r="B1898" s="33" t="s">
        <v>968</v>
      </c>
      <c r="C1898" s="111">
        <f t="shared" si="223"/>
        <v>32555374.329999998</v>
      </c>
      <c r="D1898" s="29">
        <f t="shared" si="224"/>
        <v>682088.32</v>
      </c>
      <c r="E1898" s="30"/>
      <c r="F1898" s="32">
        <v>3164125.61</v>
      </c>
      <c r="G1898" s="34">
        <v>9501750.4700000007</v>
      </c>
      <c r="H1898" s="30"/>
      <c r="I1898" s="30"/>
      <c r="J1898" s="34">
        <v>3119253.63</v>
      </c>
      <c r="K1898" s="30"/>
      <c r="L1898" s="31"/>
      <c r="M1898" s="30"/>
      <c r="N1898" s="30"/>
      <c r="O1898" s="30"/>
      <c r="P1898" s="30"/>
      <c r="Q1898" s="35"/>
      <c r="R1898" s="30">
        <v>16088156.300000001</v>
      </c>
      <c r="S1898" s="30"/>
    </row>
    <row r="1899" spans="1:19" hidden="1" x14ac:dyDescent="0.25">
      <c r="A1899" s="21">
        <v>333</v>
      </c>
      <c r="B1899" s="33" t="s">
        <v>969</v>
      </c>
      <c r="C1899" s="111">
        <f t="shared" si="223"/>
        <v>4234867.68</v>
      </c>
      <c r="D1899" s="29">
        <f t="shared" si="224"/>
        <v>88727.4</v>
      </c>
      <c r="E1899" s="30"/>
      <c r="F1899" s="30"/>
      <c r="G1899" s="30"/>
      <c r="H1899" s="30"/>
      <c r="I1899" s="30"/>
      <c r="J1899" s="34">
        <v>4146140.28</v>
      </c>
      <c r="K1899" s="30"/>
      <c r="L1899" s="31"/>
      <c r="M1899" s="30"/>
      <c r="N1899" s="30"/>
      <c r="O1899" s="35"/>
      <c r="P1899" s="30"/>
      <c r="Q1899" s="35"/>
      <c r="R1899" s="30"/>
      <c r="S1899" s="30"/>
    </row>
    <row r="1900" spans="1:19" hidden="1" x14ac:dyDescent="0.25">
      <c r="A1900" s="21">
        <v>334</v>
      </c>
      <c r="B1900" s="33" t="s">
        <v>970</v>
      </c>
      <c r="C1900" s="111">
        <f t="shared" ref="C1900:C1931" si="225">ROUND(SUM(D1900+E1900+F1900+G1900+H1900+I1900+J1900+K1900+M1900+O1900+P1900+Q1900+R1900+S1900),2)</f>
        <v>13364211.24</v>
      </c>
      <c r="D1900" s="29">
        <f t="shared" si="224"/>
        <v>280002.08</v>
      </c>
      <c r="E1900" s="30"/>
      <c r="F1900" s="34">
        <v>3145057.29</v>
      </c>
      <c r="G1900" s="34">
        <v>9939151.8699999992</v>
      </c>
      <c r="H1900" s="30"/>
      <c r="I1900" s="30"/>
      <c r="J1900" s="30"/>
      <c r="K1900" s="30"/>
      <c r="L1900" s="31"/>
      <c r="M1900" s="30"/>
      <c r="N1900" s="30"/>
      <c r="O1900" s="34"/>
      <c r="P1900" s="35"/>
      <c r="Q1900" s="34"/>
      <c r="R1900" s="30"/>
      <c r="S1900" s="30"/>
    </row>
    <row r="1901" spans="1:19" hidden="1" x14ac:dyDescent="0.25">
      <c r="A1901" s="21">
        <v>335</v>
      </c>
      <c r="B1901" s="33" t="s">
        <v>971</v>
      </c>
      <c r="C1901" s="111">
        <f t="shared" si="225"/>
        <v>30708227.68</v>
      </c>
      <c r="D1901" s="29">
        <f t="shared" si="224"/>
        <v>643387.57999999996</v>
      </c>
      <c r="E1901" s="30"/>
      <c r="F1901" s="32">
        <v>2299872.5</v>
      </c>
      <c r="G1901" s="35"/>
      <c r="H1901" s="30"/>
      <c r="I1901" s="30"/>
      <c r="J1901" s="35"/>
      <c r="K1901" s="30"/>
      <c r="L1901" s="31"/>
      <c r="M1901" s="30"/>
      <c r="N1901" s="30" t="s">
        <v>56</v>
      </c>
      <c r="O1901" s="34">
        <v>10261526.199999999</v>
      </c>
      <c r="P1901" s="30"/>
      <c r="Q1901" s="34"/>
      <c r="R1901" s="30">
        <v>17503441.399999999</v>
      </c>
      <c r="S1901" s="30"/>
    </row>
    <row r="1902" spans="1:19" hidden="1" x14ac:dyDescent="0.25">
      <c r="A1902" s="21">
        <v>336</v>
      </c>
      <c r="B1902" s="33" t="s">
        <v>972</v>
      </c>
      <c r="C1902" s="111">
        <f t="shared" si="225"/>
        <v>14643812.51</v>
      </c>
      <c r="D1902" s="29">
        <f t="shared" si="224"/>
        <v>306811.81</v>
      </c>
      <c r="E1902" s="30"/>
      <c r="F1902" s="32">
        <v>2609499.9</v>
      </c>
      <c r="G1902" s="35"/>
      <c r="H1902" s="30"/>
      <c r="I1902" s="30"/>
      <c r="J1902" s="30"/>
      <c r="K1902" s="30"/>
      <c r="L1902" s="31"/>
      <c r="M1902" s="30"/>
      <c r="N1902" s="30"/>
      <c r="O1902" s="35"/>
      <c r="P1902" s="30"/>
      <c r="Q1902" s="32">
        <v>11727500.800000001</v>
      </c>
      <c r="R1902" s="30"/>
      <c r="S1902" s="30"/>
    </row>
    <row r="1903" spans="1:19" hidden="1" x14ac:dyDescent="0.25">
      <c r="A1903" s="21">
        <v>337</v>
      </c>
      <c r="B1903" s="33" t="s">
        <v>973</v>
      </c>
      <c r="C1903" s="111">
        <f t="shared" si="225"/>
        <v>7709993.2199999997</v>
      </c>
      <c r="D1903" s="29">
        <f t="shared" si="224"/>
        <v>161536.95999999999</v>
      </c>
      <c r="E1903" s="30"/>
      <c r="F1903" s="35"/>
      <c r="G1903" s="34">
        <v>7548456.2599999998</v>
      </c>
      <c r="H1903" s="30"/>
      <c r="I1903" s="30"/>
      <c r="J1903" s="30"/>
      <c r="K1903" s="30"/>
      <c r="L1903" s="31"/>
      <c r="M1903" s="30"/>
      <c r="N1903" s="30"/>
      <c r="O1903" s="35"/>
      <c r="P1903" s="30"/>
      <c r="Q1903" s="35"/>
      <c r="R1903" s="30"/>
      <c r="S1903" s="30"/>
    </row>
    <row r="1904" spans="1:19" hidden="1" x14ac:dyDescent="0.25">
      <c r="A1904" s="21">
        <v>338</v>
      </c>
      <c r="B1904" s="33" t="s">
        <v>974</v>
      </c>
      <c r="C1904" s="111">
        <f t="shared" si="225"/>
        <v>7802852.0099999998</v>
      </c>
      <c r="D1904" s="29">
        <f t="shared" ref="D1904:D1930" si="226">ROUND((F1904+G1904+H1904+I1904+J1904+K1904+M1904+O1904+P1904+Q1904+R1904+S1904)*0.0214,2)</f>
        <v>163482.51</v>
      </c>
      <c r="E1904" s="30"/>
      <c r="F1904" s="35"/>
      <c r="G1904" s="34">
        <v>7639369.5</v>
      </c>
      <c r="H1904" s="30"/>
      <c r="I1904" s="30"/>
      <c r="J1904" s="30"/>
      <c r="K1904" s="30"/>
      <c r="L1904" s="31"/>
      <c r="M1904" s="30"/>
      <c r="N1904" s="30"/>
      <c r="O1904" s="34"/>
      <c r="P1904" s="30"/>
      <c r="Q1904" s="32"/>
      <c r="R1904" s="30"/>
      <c r="S1904" s="30"/>
    </row>
    <row r="1905" spans="1:19" hidden="1" x14ac:dyDescent="0.25">
      <c r="A1905" s="21">
        <v>339</v>
      </c>
      <c r="B1905" s="33" t="s">
        <v>975</v>
      </c>
      <c r="C1905" s="111">
        <f t="shared" si="225"/>
        <v>23813615.350000001</v>
      </c>
      <c r="D1905" s="29">
        <f t="shared" si="226"/>
        <v>498934.18</v>
      </c>
      <c r="E1905" s="30"/>
      <c r="F1905" s="30">
        <v>2418237.41</v>
      </c>
      <c r="G1905" s="32"/>
      <c r="H1905" s="30">
        <v>5547287.2999999998</v>
      </c>
      <c r="I1905" s="30">
        <v>2652808.6800000002</v>
      </c>
      <c r="J1905" s="30">
        <v>3172627.78</v>
      </c>
      <c r="K1905" s="30"/>
      <c r="L1905" s="31"/>
      <c r="M1905" s="30"/>
      <c r="N1905" s="30" t="s">
        <v>56</v>
      </c>
      <c r="O1905" s="34">
        <v>9523720</v>
      </c>
      <c r="P1905" s="30"/>
      <c r="Q1905" s="34"/>
      <c r="R1905" s="30"/>
      <c r="S1905" s="30"/>
    </row>
    <row r="1906" spans="1:19" hidden="1" x14ac:dyDescent="0.25">
      <c r="A1906" s="21">
        <v>340</v>
      </c>
      <c r="B1906" s="33" t="s">
        <v>976</v>
      </c>
      <c r="C1906" s="111">
        <f t="shared" si="225"/>
        <v>22951805.140000001</v>
      </c>
      <c r="D1906" s="29">
        <f t="shared" si="226"/>
        <v>480877.84</v>
      </c>
      <c r="E1906" s="30"/>
      <c r="F1906" s="30"/>
      <c r="G1906" s="35"/>
      <c r="H1906" s="30"/>
      <c r="I1906" s="30"/>
      <c r="J1906" s="30"/>
      <c r="K1906" s="30"/>
      <c r="L1906" s="31"/>
      <c r="M1906" s="30"/>
      <c r="N1906" s="30" t="s">
        <v>56</v>
      </c>
      <c r="O1906" s="32">
        <v>2609281.9</v>
      </c>
      <c r="P1906" s="30"/>
      <c r="Q1906" s="32"/>
      <c r="R1906" s="30">
        <v>19861645.399999999</v>
      </c>
      <c r="S1906" s="30"/>
    </row>
    <row r="1907" spans="1:19" hidden="1" x14ac:dyDescent="0.25">
      <c r="A1907" s="21">
        <v>341</v>
      </c>
      <c r="B1907" s="33" t="s">
        <v>977</v>
      </c>
      <c r="C1907" s="111">
        <f t="shared" si="225"/>
        <v>19922558.170000002</v>
      </c>
      <c r="D1907" s="29">
        <f t="shared" si="226"/>
        <v>417410.17</v>
      </c>
      <c r="E1907" s="30"/>
      <c r="F1907" s="34">
        <v>3496226.4</v>
      </c>
      <c r="G1907" s="35"/>
      <c r="H1907" s="30"/>
      <c r="I1907" s="30"/>
      <c r="J1907" s="30"/>
      <c r="K1907" s="30"/>
      <c r="L1907" s="31"/>
      <c r="M1907" s="30"/>
      <c r="N1907" s="30"/>
      <c r="O1907" s="35"/>
      <c r="P1907" s="30"/>
      <c r="Q1907" s="32">
        <v>16008921.6</v>
      </c>
      <c r="R1907" s="30"/>
      <c r="S1907" s="30"/>
    </row>
    <row r="1908" spans="1:19" hidden="1" x14ac:dyDescent="0.25">
      <c r="A1908" s="21">
        <v>342</v>
      </c>
      <c r="B1908" s="33" t="s">
        <v>978</v>
      </c>
      <c r="C1908" s="111">
        <f t="shared" si="225"/>
        <v>11329116.289999999</v>
      </c>
      <c r="D1908" s="29">
        <f t="shared" si="226"/>
        <v>237363.51</v>
      </c>
      <c r="E1908" s="30"/>
      <c r="F1908" s="30"/>
      <c r="G1908" s="30"/>
      <c r="H1908" s="30"/>
      <c r="I1908" s="30"/>
      <c r="J1908" s="30"/>
      <c r="K1908" s="30"/>
      <c r="L1908" s="31"/>
      <c r="M1908" s="30"/>
      <c r="N1908" s="30" t="s">
        <v>56</v>
      </c>
      <c r="O1908" s="32">
        <v>6416442.4400000004</v>
      </c>
      <c r="P1908" s="30"/>
      <c r="Q1908" s="32">
        <v>4675310.34</v>
      </c>
      <c r="R1908" s="30"/>
      <c r="S1908" s="30"/>
    </row>
    <row r="1909" spans="1:19" hidden="1" x14ac:dyDescent="0.25">
      <c r="A1909" s="21">
        <v>343</v>
      </c>
      <c r="B1909" s="33" t="s">
        <v>979</v>
      </c>
      <c r="C1909" s="111">
        <f t="shared" si="225"/>
        <v>26439396.600000001</v>
      </c>
      <c r="D1909" s="29">
        <f t="shared" si="226"/>
        <v>553948.59</v>
      </c>
      <c r="E1909" s="30"/>
      <c r="F1909" s="32">
        <v>3255684.12</v>
      </c>
      <c r="G1909" s="30"/>
      <c r="H1909" s="30"/>
      <c r="I1909" s="30"/>
      <c r="J1909" s="30"/>
      <c r="K1909" s="30"/>
      <c r="L1909" s="31"/>
      <c r="M1909" s="30"/>
      <c r="N1909" s="30" t="s">
        <v>56</v>
      </c>
      <c r="O1909" s="34">
        <v>13091039.83</v>
      </c>
      <c r="P1909" s="30"/>
      <c r="Q1909" s="32">
        <v>9538724.0600000005</v>
      </c>
      <c r="R1909" s="30"/>
      <c r="S1909" s="30"/>
    </row>
    <row r="1910" spans="1:19" hidden="1" x14ac:dyDescent="0.25">
      <c r="A1910" s="21">
        <v>344</v>
      </c>
      <c r="B1910" s="33" t="s">
        <v>980</v>
      </c>
      <c r="C1910" s="111">
        <f t="shared" si="225"/>
        <v>11398617.460000001</v>
      </c>
      <c r="D1910" s="29">
        <f t="shared" si="226"/>
        <v>238819.67</v>
      </c>
      <c r="E1910" s="30"/>
      <c r="F1910" s="30"/>
      <c r="G1910" s="30"/>
      <c r="H1910" s="30"/>
      <c r="I1910" s="30"/>
      <c r="J1910" s="30"/>
      <c r="K1910" s="30"/>
      <c r="L1910" s="31"/>
      <c r="M1910" s="30"/>
      <c r="N1910" s="30" t="s">
        <v>56</v>
      </c>
      <c r="O1910" s="32">
        <v>6455805.6399999997</v>
      </c>
      <c r="P1910" s="30"/>
      <c r="Q1910" s="32">
        <v>4703992.1500000004</v>
      </c>
      <c r="R1910" s="30"/>
      <c r="S1910" s="30"/>
    </row>
    <row r="1911" spans="1:19" hidden="1" x14ac:dyDescent="0.25">
      <c r="A1911" s="21">
        <v>345</v>
      </c>
      <c r="B1911" s="33" t="s">
        <v>981</v>
      </c>
      <c r="C1911" s="111">
        <f t="shared" si="225"/>
        <v>13762978.859999999</v>
      </c>
      <c r="D1911" s="29">
        <f t="shared" si="226"/>
        <v>288356.90999999997</v>
      </c>
      <c r="E1911" s="30"/>
      <c r="F1911" s="35"/>
      <c r="G1911" s="30"/>
      <c r="H1911" s="30"/>
      <c r="I1911" s="30"/>
      <c r="J1911" s="34">
        <v>2139493.48</v>
      </c>
      <c r="K1911" s="30"/>
      <c r="L1911" s="31"/>
      <c r="M1911" s="30"/>
      <c r="N1911" s="30" t="s">
        <v>56</v>
      </c>
      <c r="O1911" s="32">
        <v>6557232.2800000003</v>
      </c>
      <c r="P1911" s="30"/>
      <c r="Q1911" s="32">
        <v>4777896.1900000004</v>
      </c>
      <c r="R1911" s="30"/>
      <c r="S1911" s="30"/>
    </row>
    <row r="1912" spans="1:19" hidden="1" x14ac:dyDescent="0.25">
      <c r="A1912" s="21">
        <v>346</v>
      </c>
      <c r="B1912" s="33" t="s">
        <v>982</v>
      </c>
      <c r="C1912" s="111">
        <f t="shared" si="225"/>
        <v>37028581.409999996</v>
      </c>
      <c r="D1912" s="29">
        <f t="shared" si="226"/>
        <v>775809.32</v>
      </c>
      <c r="E1912" s="30"/>
      <c r="F1912" s="69"/>
      <c r="G1912" s="30"/>
      <c r="H1912" s="34">
        <v>7136072.6900000004</v>
      </c>
      <c r="I1912" s="34">
        <v>3412541.75</v>
      </c>
      <c r="J1912" s="34">
        <v>4081292.82</v>
      </c>
      <c r="K1912" s="30"/>
      <c r="L1912" s="31"/>
      <c r="M1912" s="30"/>
      <c r="N1912" s="30" t="s">
        <v>56</v>
      </c>
      <c r="O1912" s="32">
        <v>12508561.119999999</v>
      </c>
      <c r="P1912" s="69"/>
      <c r="Q1912" s="32">
        <v>9114303.7100000009</v>
      </c>
      <c r="R1912" s="30"/>
      <c r="S1912" s="30"/>
    </row>
    <row r="1913" spans="1:19" hidden="1" x14ac:dyDescent="0.25">
      <c r="A1913" s="21">
        <v>347</v>
      </c>
      <c r="B1913" s="33" t="s">
        <v>983</v>
      </c>
      <c r="C1913" s="111">
        <f t="shared" si="225"/>
        <v>21108133.579999998</v>
      </c>
      <c r="D1913" s="29">
        <f t="shared" si="226"/>
        <v>442249.91</v>
      </c>
      <c r="E1913" s="30"/>
      <c r="F1913" s="30"/>
      <c r="G1913" s="30"/>
      <c r="H1913" s="30">
        <v>5503260.0899999999</v>
      </c>
      <c r="I1913" s="30">
        <v>2631754.11</v>
      </c>
      <c r="J1913" s="34">
        <v>3082736.46</v>
      </c>
      <c r="K1913" s="30"/>
      <c r="L1913" s="31"/>
      <c r="M1913" s="30"/>
      <c r="N1913" s="30" t="s">
        <v>56</v>
      </c>
      <c r="O1913" s="34">
        <v>9448133.0099999998</v>
      </c>
      <c r="P1913" s="35"/>
      <c r="Q1913" s="34"/>
      <c r="R1913" s="30"/>
      <c r="S1913" s="30"/>
    </row>
    <row r="1914" spans="1:19" hidden="1" x14ac:dyDescent="0.25">
      <c r="A1914" s="21">
        <v>348</v>
      </c>
      <c r="B1914" s="33" t="s">
        <v>984</v>
      </c>
      <c r="C1914" s="111">
        <f t="shared" si="225"/>
        <v>14724866.470000001</v>
      </c>
      <c r="D1914" s="29">
        <f t="shared" si="226"/>
        <v>308510.03000000003</v>
      </c>
      <c r="E1914" s="30"/>
      <c r="F1914" s="35"/>
      <c r="G1914" s="35"/>
      <c r="H1914" s="30"/>
      <c r="I1914" s="30"/>
      <c r="J1914" s="35"/>
      <c r="K1914" s="30"/>
      <c r="L1914" s="31"/>
      <c r="M1914" s="30"/>
      <c r="N1914" s="30"/>
      <c r="O1914" s="34"/>
      <c r="P1914" s="30"/>
      <c r="Q1914" s="34"/>
      <c r="R1914" s="30">
        <v>14416356.440000001</v>
      </c>
      <c r="S1914" s="30"/>
    </row>
    <row r="1915" spans="1:19" hidden="1" x14ac:dyDescent="0.25">
      <c r="A1915" s="21">
        <v>349</v>
      </c>
      <c r="B1915" s="33" t="s">
        <v>985</v>
      </c>
      <c r="C1915" s="111">
        <f t="shared" si="225"/>
        <v>19693316.789999999</v>
      </c>
      <c r="D1915" s="29">
        <f t="shared" si="226"/>
        <v>412607.19</v>
      </c>
      <c r="E1915" s="30"/>
      <c r="F1915" s="35"/>
      <c r="G1915" s="35"/>
      <c r="H1915" s="30"/>
      <c r="I1915" s="30"/>
      <c r="J1915" s="30"/>
      <c r="K1915" s="30"/>
      <c r="L1915" s="31"/>
      <c r="M1915" s="30"/>
      <c r="N1915" s="30"/>
      <c r="O1915" s="32"/>
      <c r="P1915" s="30"/>
      <c r="Q1915" s="32"/>
      <c r="R1915" s="30">
        <v>19280709.600000001</v>
      </c>
      <c r="S1915" s="30"/>
    </row>
    <row r="1916" spans="1:19" hidden="1" x14ac:dyDescent="0.25">
      <c r="A1916" s="21">
        <v>350</v>
      </c>
      <c r="B1916" s="33" t="s">
        <v>986</v>
      </c>
      <c r="C1916" s="111">
        <f t="shared" si="225"/>
        <v>13310425.17</v>
      </c>
      <c r="D1916" s="29">
        <f t="shared" si="226"/>
        <v>278875.17</v>
      </c>
      <c r="E1916" s="30"/>
      <c r="F1916" s="35"/>
      <c r="G1916" s="30"/>
      <c r="H1916" s="30"/>
      <c r="I1916" s="30"/>
      <c r="J1916" s="30"/>
      <c r="K1916" s="30"/>
      <c r="L1916" s="31"/>
      <c r="M1916" s="30"/>
      <c r="N1916" s="30"/>
      <c r="O1916" s="35"/>
      <c r="P1916" s="30"/>
      <c r="Q1916" s="32"/>
      <c r="R1916" s="30">
        <v>13031550</v>
      </c>
      <c r="S1916" s="30"/>
    </row>
    <row r="1917" spans="1:19" hidden="1" x14ac:dyDescent="0.25">
      <c r="A1917" s="21">
        <v>351</v>
      </c>
      <c r="B1917" s="33" t="s">
        <v>987</v>
      </c>
      <c r="C1917" s="111">
        <f t="shared" si="225"/>
        <v>9790119</v>
      </c>
      <c r="D1917" s="29">
        <f t="shared" si="226"/>
        <v>205119</v>
      </c>
      <c r="E1917" s="30"/>
      <c r="F1917" s="35"/>
      <c r="G1917" s="30"/>
      <c r="H1917" s="30"/>
      <c r="I1917" s="30"/>
      <c r="J1917" s="30"/>
      <c r="K1917" s="30"/>
      <c r="L1917" s="31"/>
      <c r="M1917" s="30"/>
      <c r="N1917" s="30"/>
      <c r="O1917" s="34"/>
      <c r="P1917" s="30"/>
      <c r="Q1917" s="32"/>
      <c r="R1917" s="30">
        <v>9585000</v>
      </c>
      <c r="S1917" s="30"/>
    </row>
    <row r="1918" spans="1:19" hidden="1" x14ac:dyDescent="0.25">
      <c r="A1918" s="21">
        <v>352</v>
      </c>
      <c r="B1918" s="33" t="s">
        <v>988</v>
      </c>
      <c r="C1918" s="111">
        <f t="shared" si="225"/>
        <v>5342553.46</v>
      </c>
      <c r="D1918" s="29">
        <f t="shared" si="226"/>
        <v>111935.23</v>
      </c>
      <c r="E1918" s="30"/>
      <c r="F1918" s="40"/>
      <c r="G1918" s="40"/>
      <c r="H1918" s="40"/>
      <c r="I1918" s="40"/>
      <c r="J1918" s="41"/>
      <c r="K1918" s="40"/>
      <c r="L1918" s="76"/>
      <c r="M1918" s="40"/>
      <c r="N1918" s="40" t="s">
        <v>56</v>
      </c>
      <c r="O1918" s="45">
        <v>5230618.2300000004</v>
      </c>
      <c r="P1918" s="40"/>
      <c r="Q1918" s="41"/>
      <c r="R1918" s="30"/>
      <c r="S1918" s="30"/>
    </row>
    <row r="1919" spans="1:19" hidden="1" x14ac:dyDescent="0.25">
      <c r="A1919" s="21">
        <v>353</v>
      </c>
      <c r="B1919" s="33" t="s">
        <v>570</v>
      </c>
      <c r="C1919" s="111">
        <f t="shared" si="225"/>
        <v>9781997.2899999991</v>
      </c>
      <c r="D1919" s="29">
        <f t="shared" si="226"/>
        <v>197459.97</v>
      </c>
      <c r="E1919" s="30">
        <v>357435.71</v>
      </c>
      <c r="F1919" s="35"/>
      <c r="G1919" s="35"/>
      <c r="H1919" s="32">
        <v>4371894.17</v>
      </c>
      <c r="I1919" s="32">
        <v>1836741.88</v>
      </c>
      <c r="J1919" s="32">
        <v>3018465.56</v>
      </c>
      <c r="K1919" s="35"/>
      <c r="L1919" s="9"/>
      <c r="M1919" s="35"/>
      <c r="N1919" s="35"/>
      <c r="O1919" s="35"/>
      <c r="P1919" s="35"/>
      <c r="Q1919" s="35"/>
      <c r="R1919" s="30"/>
      <c r="S1919" s="30"/>
    </row>
    <row r="1920" spans="1:19" hidden="1" x14ac:dyDescent="0.25">
      <c r="A1920" s="21">
        <v>354</v>
      </c>
      <c r="B1920" s="33" t="s">
        <v>1081</v>
      </c>
      <c r="C1920" s="111">
        <f t="shared" si="225"/>
        <v>33282500.68</v>
      </c>
      <c r="D1920" s="29">
        <f t="shared" si="226"/>
        <v>664780.21</v>
      </c>
      <c r="E1920" s="30">
        <v>1553224.78</v>
      </c>
      <c r="F1920" s="30"/>
      <c r="G1920" s="30"/>
      <c r="H1920" s="34">
        <v>7146612.5199999996</v>
      </c>
      <c r="I1920" s="34">
        <v>3360970.19</v>
      </c>
      <c r="J1920" s="34">
        <v>4063443.04</v>
      </c>
      <c r="K1920" s="30"/>
      <c r="L1920" s="31"/>
      <c r="M1920" s="30"/>
      <c r="N1920" s="35"/>
      <c r="O1920" s="35"/>
      <c r="P1920" s="30"/>
      <c r="Q1920" s="34">
        <v>16493469.939999999</v>
      </c>
      <c r="R1920" s="30"/>
      <c r="S1920" s="30"/>
    </row>
    <row r="1921" spans="1:19" hidden="1" x14ac:dyDescent="0.25">
      <c r="A1921" s="21">
        <v>355</v>
      </c>
      <c r="B1921" s="33" t="s">
        <v>1082</v>
      </c>
      <c r="C1921" s="111">
        <f t="shared" si="225"/>
        <v>13549758.08</v>
      </c>
      <c r="D1921" s="29">
        <f t="shared" si="226"/>
        <v>268296.8</v>
      </c>
      <c r="E1921" s="30">
        <v>744227.44</v>
      </c>
      <c r="F1921" s="30"/>
      <c r="G1921" s="30"/>
      <c r="H1921" s="32"/>
      <c r="I1921" s="32"/>
      <c r="J1921" s="32"/>
      <c r="K1921" s="30"/>
      <c r="L1921" s="31"/>
      <c r="M1921" s="30"/>
      <c r="N1921" s="30" t="s">
        <v>56</v>
      </c>
      <c r="O1921" s="30">
        <v>12537233.84</v>
      </c>
      <c r="P1921" s="30"/>
      <c r="Q1921" s="30"/>
      <c r="R1921" s="30"/>
      <c r="S1921" s="30"/>
    </row>
    <row r="1922" spans="1:19" hidden="1" x14ac:dyDescent="0.25">
      <c r="A1922" s="21">
        <v>356</v>
      </c>
      <c r="B1922" s="33" t="s">
        <v>1083</v>
      </c>
      <c r="C1922" s="111">
        <f t="shared" si="225"/>
        <v>10372528.5</v>
      </c>
      <c r="D1922" s="29">
        <f t="shared" si="226"/>
        <v>208063.77</v>
      </c>
      <c r="E1922" s="30">
        <v>441858.72</v>
      </c>
      <c r="F1922" s="34">
        <v>9722606.0099999998</v>
      </c>
      <c r="G1922" s="30"/>
      <c r="H1922" s="35"/>
      <c r="I1922" s="35"/>
      <c r="J1922" s="35"/>
      <c r="K1922" s="30"/>
      <c r="L1922" s="31"/>
      <c r="M1922" s="30"/>
      <c r="N1922" s="30"/>
      <c r="O1922" s="30"/>
      <c r="P1922" s="30"/>
      <c r="Q1922" s="30"/>
      <c r="R1922" s="30"/>
      <c r="S1922" s="30"/>
    </row>
    <row r="1923" spans="1:19" hidden="1" x14ac:dyDescent="0.25">
      <c r="A1923" s="21">
        <v>357</v>
      </c>
      <c r="B1923" s="33" t="s">
        <v>571</v>
      </c>
      <c r="C1923" s="111">
        <f t="shared" si="225"/>
        <v>13575811.58</v>
      </c>
      <c r="D1923" s="29">
        <f t="shared" si="226"/>
        <v>284435.45</v>
      </c>
      <c r="E1923" s="30"/>
      <c r="F1923" s="35">
        <v>1505984.89</v>
      </c>
      <c r="G1923" s="30"/>
      <c r="H1923" s="30">
        <v>5748574.6200000001</v>
      </c>
      <c r="I1923" s="30">
        <v>2749067.76</v>
      </c>
      <c r="J1923" s="30">
        <v>3287748.86</v>
      </c>
      <c r="K1923" s="30"/>
      <c r="L1923" s="31"/>
      <c r="M1923" s="30"/>
      <c r="N1923" s="30"/>
      <c r="O1923" s="30"/>
      <c r="P1923" s="30"/>
      <c r="Q1923" s="34"/>
      <c r="R1923" s="30"/>
      <c r="S1923" s="30"/>
    </row>
    <row r="1924" spans="1:19" hidden="1" x14ac:dyDescent="0.25">
      <c r="A1924" s="21">
        <v>358</v>
      </c>
      <c r="B1924" s="33" t="s">
        <v>572</v>
      </c>
      <c r="C1924" s="111">
        <f t="shared" si="225"/>
        <v>49029874.329999998</v>
      </c>
      <c r="D1924" s="29">
        <f t="shared" si="226"/>
        <v>1027256.03</v>
      </c>
      <c r="E1924" s="30"/>
      <c r="F1924" s="34">
        <v>3035451.44</v>
      </c>
      <c r="G1924" s="34">
        <v>9592770.5199999996</v>
      </c>
      <c r="H1924" s="34">
        <v>6963171.3399999999</v>
      </c>
      <c r="I1924" s="34">
        <v>3329858.59</v>
      </c>
      <c r="J1924" s="34">
        <v>3982406.35</v>
      </c>
      <c r="K1924" s="30"/>
      <c r="L1924" s="31"/>
      <c r="M1924" s="30"/>
      <c r="N1924" s="30" t="s">
        <v>56</v>
      </c>
      <c r="O1924" s="34">
        <v>12205488.66</v>
      </c>
      <c r="P1924" s="30"/>
      <c r="Q1924" s="32">
        <v>8893471.4000000004</v>
      </c>
      <c r="R1924" s="30"/>
      <c r="S1924" s="30"/>
    </row>
    <row r="1925" spans="1:19" hidden="1" x14ac:dyDescent="0.25">
      <c r="A1925" s="21">
        <v>359</v>
      </c>
      <c r="B1925" s="33" t="s">
        <v>989</v>
      </c>
      <c r="C1925" s="111">
        <f t="shared" si="225"/>
        <v>44422466.539999999</v>
      </c>
      <c r="D1925" s="29">
        <f t="shared" si="226"/>
        <v>930723.31</v>
      </c>
      <c r="E1925" s="30"/>
      <c r="F1925" s="35"/>
      <c r="G1925" s="35"/>
      <c r="H1925" s="35"/>
      <c r="I1925" s="35"/>
      <c r="J1925" s="35"/>
      <c r="K1925" s="30"/>
      <c r="L1925" s="31"/>
      <c r="M1925" s="30"/>
      <c r="N1925" s="35" t="s">
        <v>56</v>
      </c>
      <c r="O1925" s="32">
        <v>43491743.229999997</v>
      </c>
      <c r="P1925" s="30"/>
      <c r="Q1925" s="35"/>
      <c r="R1925" s="30"/>
      <c r="S1925" s="30"/>
    </row>
    <row r="1926" spans="1:19" hidden="1" x14ac:dyDescent="0.25">
      <c r="A1926" s="21">
        <v>360</v>
      </c>
      <c r="B1926" s="33" t="s">
        <v>990</v>
      </c>
      <c r="C1926" s="111">
        <f t="shared" si="225"/>
        <v>51399929.560000002</v>
      </c>
      <c r="D1926" s="29">
        <f t="shared" si="226"/>
        <v>1076912.56</v>
      </c>
      <c r="E1926" s="30"/>
      <c r="F1926" s="30"/>
      <c r="G1926" s="30"/>
      <c r="H1926" s="30"/>
      <c r="I1926" s="30"/>
      <c r="J1926" s="30"/>
      <c r="K1926" s="30"/>
      <c r="L1926" s="31"/>
      <c r="M1926" s="30"/>
      <c r="N1926" s="35" t="s">
        <v>56</v>
      </c>
      <c r="O1926" s="32">
        <v>5993294.7999999998</v>
      </c>
      <c r="P1926" s="30"/>
      <c r="Q1926" s="34"/>
      <c r="R1926" s="30">
        <v>44329722.200000003</v>
      </c>
      <c r="S1926" s="30"/>
    </row>
    <row r="1927" spans="1:19" hidden="1" x14ac:dyDescent="0.25">
      <c r="A1927" s="21">
        <v>361</v>
      </c>
      <c r="B1927" s="33" t="s">
        <v>1084</v>
      </c>
      <c r="C1927" s="111">
        <f t="shared" si="225"/>
        <v>8672694.2699999996</v>
      </c>
      <c r="D1927" s="29">
        <f t="shared" si="226"/>
        <v>173227.23</v>
      </c>
      <c r="E1927" s="30">
        <v>404736.53</v>
      </c>
      <c r="F1927" s="30"/>
      <c r="G1927" s="30"/>
      <c r="H1927" s="30"/>
      <c r="I1927" s="30"/>
      <c r="J1927" s="30"/>
      <c r="K1927" s="30"/>
      <c r="L1927" s="31">
        <v>2</v>
      </c>
      <c r="M1927" s="34">
        <v>5030782.33</v>
      </c>
      <c r="N1927" s="35" t="s">
        <v>56</v>
      </c>
      <c r="O1927" s="32">
        <v>3063948.18</v>
      </c>
      <c r="P1927" s="30"/>
      <c r="Q1927" s="35"/>
      <c r="R1927" s="30"/>
      <c r="S1927" s="30"/>
    </row>
    <row r="1928" spans="1:19" hidden="1" x14ac:dyDescent="0.25">
      <c r="A1928" s="21">
        <v>362</v>
      </c>
      <c r="B1928" s="33" t="s">
        <v>991</v>
      </c>
      <c r="C1928" s="111">
        <f t="shared" si="225"/>
        <v>7909481.5599999996</v>
      </c>
      <c r="D1928" s="29">
        <f t="shared" si="226"/>
        <v>165716.57</v>
      </c>
      <c r="E1928" s="30"/>
      <c r="F1928" s="30"/>
      <c r="G1928" s="30"/>
      <c r="H1928" s="30"/>
      <c r="I1928" s="30"/>
      <c r="J1928" s="30"/>
      <c r="K1928" s="30"/>
      <c r="L1928" s="31"/>
      <c r="M1928" s="30"/>
      <c r="N1928" s="35" t="s">
        <v>56</v>
      </c>
      <c r="O1928" s="32">
        <v>2992291.92</v>
      </c>
      <c r="P1928" s="30"/>
      <c r="Q1928" s="32">
        <v>4751473.07</v>
      </c>
      <c r="R1928" s="30"/>
      <c r="S1928" s="30"/>
    </row>
    <row r="1929" spans="1:19" hidden="1" x14ac:dyDescent="0.25">
      <c r="A1929" s="21">
        <v>363</v>
      </c>
      <c r="B1929" s="33" t="s">
        <v>577</v>
      </c>
      <c r="C1929" s="111">
        <f t="shared" si="225"/>
        <v>9582483.8399999999</v>
      </c>
      <c r="D1929" s="29">
        <f t="shared" si="226"/>
        <v>200768.7</v>
      </c>
      <c r="E1929" s="30"/>
      <c r="F1929" s="34"/>
      <c r="G1929" s="34">
        <v>9381715.1400000006</v>
      </c>
      <c r="H1929" s="30"/>
      <c r="I1929" s="30"/>
      <c r="J1929" s="30"/>
      <c r="K1929" s="30"/>
      <c r="L1929" s="31"/>
      <c r="M1929" s="30"/>
      <c r="N1929" s="30"/>
      <c r="O1929" s="35"/>
      <c r="P1929" s="30"/>
      <c r="Q1929" s="35"/>
      <c r="R1929" s="30"/>
      <c r="S1929" s="30"/>
    </row>
    <row r="1930" spans="1:19" hidden="1" x14ac:dyDescent="0.25">
      <c r="A1930" s="21">
        <v>364</v>
      </c>
      <c r="B1930" s="33" t="s">
        <v>589</v>
      </c>
      <c r="C1930" s="111">
        <f t="shared" si="225"/>
        <v>33114619.539999999</v>
      </c>
      <c r="D1930" s="29">
        <f t="shared" si="226"/>
        <v>693805.42</v>
      </c>
      <c r="E1930" s="30"/>
      <c r="F1930" s="30"/>
      <c r="G1930" s="30"/>
      <c r="H1930" s="32">
        <v>6381781.9400000004</v>
      </c>
      <c r="I1930" s="32">
        <v>3051832.33</v>
      </c>
      <c r="J1930" s="32">
        <v>3649895.67</v>
      </c>
      <c r="K1930" s="30"/>
      <c r="L1930" s="31"/>
      <c r="M1930" s="30"/>
      <c r="N1930" s="35" t="s">
        <v>56</v>
      </c>
      <c r="O1930" s="32">
        <v>11186392.42</v>
      </c>
      <c r="P1930" s="30"/>
      <c r="Q1930" s="32">
        <v>8150911.7599999998</v>
      </c>
      <c r="R1930" s="30"/>
      <c r="S1930" s="30"/>
    </row>
    <row r="1931" spans="1:19" hidden="1" x14ac:dyDescent="0.25">
      <c r="A1931" s="205" t="s">
        <v>601</v>
      </c>
      <c r="B1931" s="205"/>
      <c r="C1931" s="66">
        <f t="shared" si="225"/>
        <v>2629080626.5799999</v>
      </c>
      <c r="D1931" s="36">
        <f t="shared" ref="D1931:M1931" si="227">ROUND(SUM(D1806:D1930),2)</f>
        <v>54591585.850000001</v>
      </c>
      <c r="E1931" s="36">
        <f t="shared" si="227"/>
        <v>23480355.399999999</v>
      </c>
      <c r="F1931" s="36">
        <f t="shared" si="227"/>
        <v>122531709.7</v>
      </c>
      <c r="G1931" s="36">
        <f t="shared" si="227"/>
        <v>388455287.02999997</v>
      </c>
      <c r="H1931" s="36">
        <f t="shared" si="227"/>
        <v>223724054.40000001</v>
      </c>
      <c r="I1931" s="36">
        <f t="shared" si="227"/>
        <v>106095343.69</v>
      </c>
      <c r="J1931" s="36">
        <f t="shared" si="227"/>
        <v>137758424.18000001</v>
      </c>
      <c r="K1931" s="36">
        <f t="shared" si="227"/>
        <v>1630550.16</v>
      </c>
      <c r="L1931" s="36">
        <f t="shared" si="227"/>
        <v>7</v>
      </c>
      <c r="M1931" s="36">
        <f t="shared" si="227"/>
        <v>16498726.529999999</v>
      </c>
      <c r="N1931" s="118" t="s">
        <v>19</v>
      </c>
      <c r="O1931" s="36">
        <f>ROUND(SUM(O1806:O1930),2)</f>
        <v>679754180.79999995</v>
      </c>
      <c r="P1931" s="36">
        <f>ROUND(SUM(P1806:P1930),2)</f>
        <v>21687044.899999999</v>
      </c>
      <c r="Q1931" s="36">
        <f>ROUND(SUM(Q1806:Q1930),2)</f>
        <v>570174561.58000004</v>
      </c>
      <c r="R1931" s="36">
        <f>ROUND(SUM(R1806:R1930),2)</f>
        <v>282698802.36000001</v>
      </c>
      <c r="S1931" s="36">
        <f>ROUND(SUM(S1806:S1930),2)</f>
        <v>0</v>
      </c>
    </row>
    <row r="1932" spans="1:19" ht="28.5" customHeight="1" x14ac:dyDescent="0.25">
      <c r="A1932" s="188" t="s">
        <v>1201</v>
      </c>
      <c r="B1932" s="189"/>
      <c r="C1932" s="190"/>
      <c r="D1932" s="117"/>
      <c r="E1932" s="30"/>
      <c r="F1932" s="30"/>
      <c r="G1932" s="30"/>
      <c r="H1932" s="30"/>
      <c r="I1932" s="30"/>
      <c r="J1932" s="30"/>
      <c r="K1932" s="30"/>
      <c r="L1932" s="9"/>
      <c r="M1932" s="30"/>
      <c r="N1932" s="35"/>
      <c r="O1932" s="30"/>
      <c r="P1932" s="30"/>
      <c r="Q1932" s="30"/>
      <c r="R1932" s="30"/>
      <c r="S1932" s="35"/>
    </row>
    <row r="1933" spans="1:19" x14ac:dyDescent="0.25">
      <c r="A1933" s="21">
        <v>365</v>
      </c>
      <c r="B1933" s="28" t="s">
        <v>617</v>
      </c>
      <c r="C1933" s="111">
        <f t="shared" ref="C1933:C1939" si="228">ROUND(SUM(D1933+E1933+F1933+G1933+H1933+I1933+J1933+K1933+M1933+O1933+P1933+Q1933+R1933+S1933),2)</f>
        <v>11583426.73</v>
      </c>
      <c r="D1933" s="29">
        <f t="shared" ref="D1933:D1939" si="229">ROUND((F1933+G1933+H1933+I1933+J1933+K1933+M1933+O1933+P1933+Q1933+R1933+S1933)*0.0214,2)</f>
        <v>242691.73</v>
      </c>
      <c r="E1933" s="30"/>
      <c r="F1933" s="34"/>
      <c r="G1933" s="34"/>
      <c r="H1933" s="34"/>
      <c r="I1933" s="34"/>
      <c r="J1933" s="34"/>
      <c r="K1933" s="30"/>
      <c r="L1933" s="31"/>
      <c r="M1933" s="30"/>
      <c r="N1933" s="30"/>
      <c r="O1933" s="30"/>
      <c r="P1933" s="30"/>
      <c r="Q1933" s="35"/>
      <c r="R1933" s="30">
        <v>11340735</v>
      </c>
      <c r="S1933" s="30"/>
    </row>
    <row r="1934" spans="1:19" x14ac:dyDescent="0.25">
      <c r="A1934" s="21">
        <v>366</v>
      </c>
      <c r="B1934" s="28" t="s">
        <v>993</v>
      </c>
      <c r="C1934" s="111">
        <f t="shared" si="228"/>
        <v>4381164.8099999996</v>
      </c>
      <c r="D1934" s="29">
        <f t="shared" si="229"/>
        <v>91792.57</v>
      </c>
      <c r="E1934" s="30"/>
      <c r="F1934" s="34">
        <v>404643.19</v>
      </c>
      <c r="G1934" s="34">
        <v>1768911.46</v>
      </c>
      <c r="H1934" s="34">
        <v>906301.27</v>
      </c>
      <c r="I1934" s="34">
        <v>541266.91</v>
      </c>
      <c r="J1934" s="34">
        <v>668249.41</v>
      </c>
      <c r="K1934" s="30"/>
      <c r="L1934" s="31"/>
      <c r="M1934" s="30"/>
      <c r="N1934" s="30"/>
      <c r="O1934" s="30"/>
      <c r="P1934" s="30"/>
      <c r="Q1934" s="35"/>
      <c r="R1934" s="30"/>
      <c r="S1934" s="30"/>
    </row>
    <row r="1935" spans="1:19" ht="25.5" x14ac:dyDescent="0.25">
      <c r="A1935" s="21">
        <v>367</v>
      </c>
      <c r="B1935" s="28" t="s">
        <v>620</v>
      </c>
      <c r="C1935" s="111">
        <f t="shared" si="228"/>
        <v>4485801.88</v>
      </c>
      <c r="D1935" s="29">
        <f t="shared" si="229"/>
        <v>93984.88</v>
      </c>
      <c r="E1935" s="30"/>
      <c r="F1935" s="34"/>
      <c r="G1935" s="34"/>
      <c r="H1935" s="34"/>
      <c r="I1935" s="34"/>
      <c r="J1935" s="34"/>
      <c r="K1935" s="30"/>
      <c r="L1935" s="31"/>
      <c r="M1935" s="30"/>
      <c r="N1935" s="30" t="s">
        <v>116</v>
      </c>
      <c r="O1935" s="30">
        <v>4391817</v>
      </c>
      <c r="P1935" s="30"/>
      <c r="Q1935" s="35"/>
      <c r="R1935" s="30"/>
      <c r="S1935" s="30"/>
    </row>
    <row r="1936" spans="1:19" x14ac:dyDescent="0.25">
      <c r="A1936" s="21">
        <v>368</v>
      </c>
      <c r="B1936" s="28" t="s">
        <v>621</v>
      </c>
      <c r="C1936" s="111">
        <f t="shared" si="228"/>
        <v>3686828.59</v>
      </c>
      <c r="D1936" s="29">
        <f t="shared" si="229"/>
        <v>77245.09</v>
      </c>
      <c r="E1936" s="30"/>
      <c r="F1936" s="34"/>
      <c r="G1936" s="34"/>
      <c r="H1936" s="34"/>
      <c r="I1936" s="34"/>
      <c r="J1936" s="34"/>
      <c r="K1936" s="30"/>
      <c r="L1936" s="31"/>
      <c r="M1936" s="30"/>
      <c r="N1936" s="30" t="s">
        <v>116</v>
      </c>
      <c r="O1936" s="30">
        <v>3609583.5</v>
      </c>
      <c r="P1936" s="30"/>
      <c r="Q1936" s="35"/>
      <c r="R1936" s="30"/>
      <c r="S1936" s="30"/>
    </row>
    <row r="1937" spans="1:19" x14ac:dyDescent="0.25">
      <c r="A1937" s="21">
        <v>369</v>
      </c>
      <c r="B1937" s="28" t="s">
        <v>622</v>
      </c>
      <c r="C1937" s="111">
        <f t="shared" si="228"/>
        <v>8598742.9800000004</v>
      </c>
      <c r="D1937" s="29">
        <f t="shared" si="229"/>
        <v>180157.72</v>
      </c>
      <c r="E1937" s="30"/>
      <c r="F1937" s="34"/>
      <c r="G1937" s="34">
        <v>3704764.51</v>
      </c>
      <c r="H1937" s="34"/>
      <c r="I1937" s="34"/>
      <c r="J1937" s="34"/>
      <c r="K1937" s="30"/>
      <c r="L1937" s="31"/>
      <c r="M1937" s="30"/>
      <c r="N1937" s="30" t="s">
        <v>116</v>
      </c>
      <c r="O1937" s="30">
        <v>4713820.75</v>
      </c>
      <c r="P1937" s="30"/>
      <c r="Q1937" s="35"/>
      <c r="R1937" s="30"/>
      <c r="S1937" s="30"/>
    </row>
    <row r="1938" spans="1:19" x14ac:dyDescent="0.25">
      <c r="A1938" s="21">
        <v>370</v>
      </c>
      <c r="B1938" s="28" t="s">
        <v>623</v>
      </c>
      <c r="C1938" s="111">
        <f t="shared" si="228"/>
        <v>4148243.69</v>
      </c>
      <c r="D1938" s="29">
        <f t="shared" si="229"/>
        <v>86912.49</v>
      </c>
      <c r="E1938" s="30"/>
      <c r="F1938" s="34"/>
      <c r="G1938" s="34"/>
      <c r="H1938" s="34"/>
      <c r="I1938" s="34"/>
      <c r="J1938" s="34"/>
      <c r="K1938" s="30"/>
      <c r="L1938" s="31"/>
      <c r="M1938" s="30"/>
      <c r="N1938" s="30" t="s">
        <v>116</v>
      </c>
      <c r="O1938" s="30">
        <v>4061331.1999999997</v>
      </c>
      <c r="P1938" s="30"/>
      <c r="Q1938" s="35"/>
      <c r="R1938" s="30"/>
      <c r="S1938" s="30"/>
    </row>
    <row r="1939" spans="1:19" x14ac:dyDescent="0.25">
      <c r="A1939" s="21">
        <v>371</v>
      </c>
      <c r="B1939" s="28" t="s">
        <v>624</v>
      </c>
      <c r="C1939" s="111">
        <f t="shared" si="228"/>
        <v>4195732.8600000003</v>
      </c>
      <c r="D1939" s="29">
        <f t="shared" si="229"/>
        <v>87907.46</v>
      </c>
      <c r="E1939" s="30"/>
      <c r="F1939" s="34"/>
      <c r="G1939" s="34"/>
      <c r="H1939" s="34"/>
      <c r="I1939" s="34"/>
      <c r="J1939" s="34"/>
      <c r="K1939" s="30"/>
      <c r="L1939" s="31"/>
      <c r="M1939" s="30"/>
      <c r="N1939" s="30" t="s">
        <v>116</v>
      </c>
      <c r="O1939" s="30">
        <v>4107825.4</v>
      </c>
      <c r="P1939" s="30"/>
      <c r="Q1939" s="35"/>
      <c r="R1939" s="30"/>
      <c r="S1939" s="30"/>
    </row>
    <row r="1940" spans="1:19" ht="21.75" customHeight="1" x14ac:dyDescent="0.25">
      <c r="A1940" s="160" t="s">
        <v>1213</v>
      </c>
      <c r="B1940" s="161"/>
      <c r="C1940" s="66">
        <f t="shared" ref="C1940" si="230">ROUND(SUM(D1940+E1940+F1940+G1940+H1940+I1940+J1940+K1940+M1940+O1940+P1940+Q1940+R1940+S1940),2)</f>
        <v>41079941.539999999</v>
      </c>
      <c r="D1940" s="36">
        <f t="shared" ref="D1940:M1940" si="231">ROUND(SUM(D1933:D1939),2)</f>
        <v>860691.94</v>
      </c>
      <c r="E1940" s="36">
        <f t="shared" si="231"/>
        <v>0</v>
      </c>
      <c r="F1940" s="36">
        <f t="shared" si="231"/>
        <v>404643.19</v>
      </c>
      <c r="G1940" s="36">
        <f t="shared" si="231"/>
        <v>5473675.9699999997</v>
      </c>
      <c r="H1940" s="36">
        <f t="shared" si="231"/>
        <v>906301.27</v>
      </c>
      <c r="I1940" s="36">
        <f t="shared" si="231"/>
        <v>541266.91</v>
      </c>
      <c r="J1940" s="36">
        <f t="shared" si="231"/>
        <v>668249.41</v>
      </c>
      <c r="K1940" s="36">
        <f t="shared" si="231"/>
        <v>0</v>
      </c>
      <c r="L1940" s="36">
        <f t="shared" si="231"/>
        <v>0</v>
      </c>
      <c r="M1940" s="36">
        <f t="shared" si="231"/>
        <v>0</v>
      </c>
      <c r="N1940" s="118" t="s">
        <v>19</v>
      </c>
      <c r="O1940" s="36">
        <f>ROUND(SUM(O1933:O1939),2)</f>
        <v>20884377.850000001</v>
      </c>
      <c r="P1940" s="36">
        <f>ROUND(SUM(P1933:P1939),2)</f>
        <v>0</v>
      </c>
      <c r="Q1940" s="36">
        <f>ROUND(SUM(Q1933:Q1939),2)</f>
        <v>0</v>
      </c>
      <c r="R1940" s="36">
        <f>ROUND(SUM(R1933:R1939),2)</f>
        <v>11340735</v>
      </c>
      <c r="S1940" s="36">
        <f>ROUND(SUM(S1933:S1939),2)</f>
        <v>0</v>
      </c>
    </row>
    <row r="1941" spans="1:19" ht="15.75" hidden="1" x14ac:dyDescent="0.25">
      <c r="A1941" s="188" t="s">
        <v>1202</v>
      </c>
      <c r="B1941" s="189"/>
      <c r="C1941" s="190"/>
      <c r="D1941" s="117"/>
      <c r="E1941" s="30"/>
      <c r="F1941" s="30"/>
      <c r="G1941" s="30"/>
      <c r="H1941" s="30"/>
      <c r="I1941" s="30"/>
      <c r="J1941" s="30"/>
      <c r="K1941" s="30"/>
      <c r="L1941" s="9"/>
      <c r="M1941" s="30"/>
      <c r="N1941" s="35"/>
      <c r="O1941" s="30"/>
      <c r="P1941" s="30"/>
      <c r="Q1941" s="30"/>
      <c r="R1941" s="30"/>
      <c r="S1941" s="35"/>
    </row>
    <row r="1942" spans="1:19" hidden="1" x14ac:dyDescent="0.25">
      <c r="A1942" s="9">
        <v>372</v>
      </c>
      <c r="B1942" s="28" t="s">
        <v>1085</v>
      </c>
      <c r="C1942" s="111">
        <f>ROUND(SUM(D1942+E1942+F1942+G1942+H1942+I1942+J1942+K1942+M1942+O1942+P1942+Q1942+R1942+S1942),2)</f>
        <v>1029970.45</v>
      </c>
      <c r="D1942" s="29">
        <f t="shared" ref="D1942:D1967" si="232">ROUND((F1942+G1942+H1942+I1942+J1942+K1942+M1942+O1942+P1942+Q1942+R1942+S1942)*0.0214,2)</f>
        <v>20572.490000000002</v>
      </c>
      <c r="E1942" s="30">
        <v>48066.57</v>
      </c>
      <c r="F1942" s="34">
        <v>136883.54</v>
      </c>
      <c r="G1942" s="34">
        <v>598391.05000000005</v>
      </c>
      <c r="H1942" s="34"/>
      <c r="I1942" s="34"/>
      <c r="J1942" s="34">
        <v>226056.8</v>
      </c>
      <c r="K1942" s="30"/>
      <c r="L1942" s="31"/>
      <c r="M1942" s="30"/>
      <c r="N1942" s="30"/>
      <c r="O1942" s="35"/>
      <c r="P1942" s="30"/>
      <c r="Q1942" s="35"/>
      <c r="R1942" s="30"/>
      <c r="S1942" s="30"/>
    </row>
    <row r="1943" spans="1:19" hidden="1" x14ac:dyDescent="0.25">
      <c r="A1943" s="9">
        <v>373</v>
      </c>
      <c r="B1943" s="28" t="s">
        <v>640</v>
      </c>
      <c r="C1943" s="111">
        <f t="shared" ref="C1943:C1984" si="233">ROUND(SUM(D1943+E1943+F1943+G1943+H1943+I1943+J1943+K1943+M1943+O1943+P1943+Q1943+R1943+S1943),2)</f>
        <v>26919720.859999999</v>
      </c>
      <c r="D1943" s="29">
        <f t="shared" si="232"/>
        <v>564012.17000000004</v>
      </c>
      <c r="E1943" s="30"/>
      <c r="F1943" s="34"/>
      <c r="G1943" s="34">
        <v>12713808.83</v>
      </c>
      <c r="H1943" s="34">
        <v>9228661.2200000007</v>
      </c>
      <c r="I1943" s="34">
        <v>4413238.6399999997</v>
      </c>
      <c r="J1943" s="34"/>
      <c r="K1943" s="30"/>
      <c r="L1943" s="31"/>
      <c r="M1943" s="30"/>
      <c r="N1943" s="30"/>
      <c r="O1943" s="30"/>
      <c r="P1943" s="30"/>
      <c r="Q1943" s="35"/>
      <c r="R1943" s="30"/>
      <c r="S1943" s="30"/>
    </row>
    <row r="1944" spans="1:19" hidden="1" x14ac:dyDescent="0.25">
      <c r="A1944" s="9">
        <v>374</v>
      </c>
      <c r="B1944" s="28" t="s">
        <v>994</v>
      </c>
      <c r="C1944" s="111">
        <f t="shared" si="233"/>
        <v>4324453.8600000003</v>
      </c>
      <c r="D1944" s="29">
        <f t="shared" si="232"/>
        <v>90604.38</v>
      </c>
      <c r="E1944" s="30"/>
      <c r="F1944" s="34"/>
      <c r="G1944" s="34">
        <v>2042373.34</v>
      </c>
      <c r="H1944" s="34">
        <v>1482507.84</v>
      </c>
      <c r="I1944" s="34">
        <v>708968.3</v>
      </c>
      <c r="J1944" s="34"/>
      <c r="K1944" s="30"/>
      <c r="L1944" s="31"/>
      <c r="M1944" s="30"/>
      <c r="N1944" s="30"/>
      <c r="O1944" s="30"/>
      <c r="P1944" s="30"/>
      <c r="Q1944" s="35"/>
      <c r="R1944" s="30"/>
      <c r="S1944" s="30"/>
    </row>
    <row r="1945" spans="1:19" hidden="1" x14ac:dyDescent="0.25">
      <c r="A1945" s="9">
        <v>375</v>
      </c>
      <c r="B1945" s="28" t="s">
        <v>995</v>
      </c>
      <c r="C1945" s="111">
        <f t="shared" si="233"/>
        <v>6354939.7000000002</v>
      </c>
      <c r="D1945" s="29">
        <f t="shared" si="232"/>
        <v>133146.38</v>
      </c>
      <c r="E1945" s="30"/>
      <c r="F1945" s="34"/>
      <c r="G1945" s="34">
        <v>3001340.71</v>
      </c>
      <c r="H1945" s="34">
        <v>2178598.3199999998</v>
      </c>
      <c r="I1945" s="34">
        <v>1041854.29</v>
      </c>
      <c r="J1945" s="34"/>
      <c r="K1945" s="30"/>
      <c r="L1945" s="31"/>
      <c r="M1945" s="30"/>
      <c r="N1945" s="30"/>
      <c r="O1945" s="30"/>
      <c r="P1945" s="30"/>
      <c r="Q1945" s="35"/>
      <c r="R1945" s="30"/>
      <c r="S1945" s="30"/>
    </row>
    <row r="1946" spans="1:19" hidden="1" x14ac:dyDescent="0.25">
      <c r="A1946" s="9">
        <v>376</v>
      </c>
      <c r="B1946" s="28" t="s">
        <v>996</v>
      </c>
      <c r="C1946" s="111">
        <f t="shared" si="233"/>
        <v>9058768.9399999995</v>
      </c>
      <c r="D1946" s="29">
        <f t="shared" si="232"/>
        <v>189796.02</v>
      </c>
      <c r="E1946" s="30"/>
      <c r="F1946" s="34"/>
      <c r="G1946" s="34">
        <v>4278317.8600000003</v>
      </c>
      <c r="H1946" s="34">
        <v>3105524.16</v>
      </c>
      <c r="I1946" s="34">
        <v>1485130.9</v>
      </c>
      <c r="J1946" s="34"/>
      <c r="K1946" s="30"/>
      <c r="L1946" s="31"/>
      <c r="M1946" s="30"/>
      <c r="N1946" s="30"/>
      <c r="O1946" s="30"/>
      <c r="P1946" s="30"/>
      <c r="Q1946" s="35"/>
      <c r="R1946" s="30"/>
      <c r="S1946" s="30"/>
    </row>
    <row r="1947" spans="1:19" hidden="1" x14ac:dyDescent="0.25">
      <c r="A1947" s="9">
        <v>377</v>
      </c>
      <c r="B1947" s="28" t="s">
        <v>997</v>
      </c>
      <c r="C1947" s="111">
        <f t="shared" si="233"/>
        <v>7192959.4699999997</v>
      </c>
      <c r="D1947" s="29">
        <f t="shared" si="232"/>
        <v>150704.26</v>
      </c>
      <c r="E1947" s="30"/>
      <c r="F1947" s="34"/>
      <c r="G1947" s="34">
        <v>3397124.62</v>
      </c>
      <c r="H1947" s="34">
        <v>2465887.98</v>
      </c>
      <c r="I1947" s="34">
        <v>1179242.6100000001</v>
      </c>
      <c r="J1947" s="34"/>
      <c r="K1947" s="30"/>
      <c r="L1947" s="31"/>
      <c r="M1947" s="30"/>
      <c r="N1947" s="30"/>
      <c r="O1947" s="30"/>
      <c r="P1947" s="30"/>
      <c r="Q1947" s="35"/>
      <c r="R1947" s="30"/>
      <c r="S1947" s="30"/>
    </row>
    <row r="1948" spans="1:19" hidden="1" x14ac:dyDescent="0.25">
      <c r="A1948" s="9">
        <v>378</v>
      </c>
      <c r="B1948" s="28" t="s">
        <v>998</v>
      </c>
      <c r="C1948" s="111">
        <f t="shared" si="233"/>
        <v>2724405.34</v>
      </c>
      <c r="D1948" s="29">
        <f t="shared" si="232"/>
        <v>57080.75</v>
      </c>
      <c r="E1948" s="30"/>
      <c r="F1948" s="34"/>
      <c r="G1948" s="34">
        <v>1466902.19</v>
      </c>
      <c r="H1948" s="34">
        <v>751566.91</v>
      </c>
      <c r="I1948" s="34">
        <v>448855.49</v>
      </c>
      <c r="J1948" s="34"/>
      <c r="K1948" s="30"/>
      <c r="L1948" s="31"/>
      <c r="M1948" s="30"/>
      <c r="N1948" s="30"/>
      <c r="O1948" s="30"/>
      <c r="P1948" s="30"/>
      <c r="Q1948" s="35"/>
      <c r="R1948" s="30"/>
      <c r="S1948" s="30"/>
    </row>
    <row r="1949" spans="1:19" hidden="1" x14ac:dyDescent="0.25">
      <c r="A1949" s="9">
        <v>379</v>
      </c>
      <c r="B1949" s="28" t="s">
        <v>999</v>
      </c>
      <c r="C1949" s="111">
        <f t="shared" si="233"/>
        <v>2774341.14</v>
      </c>
      <c r="D1949" s="29">
        <f t="shared" si="232"/>
        <v>58126.98</v>
      </c>
      <c r="E1949" s="30"/>
      <c r="F1949" s="34"/>
      <c r="G1949" s="34">
        <v>1493789.14</v>
      </c>
      <c r="H1949" s="34">
        <v>765342.43</v>
      </c>
      <c r="I1949" s="34">
        <v>457082.59</v>
      </c>
      <c r="J1949" s="34"/>
      <c r="K1949" s="30"/>
      <c r="L1949" s="31"/>
      <c r="M1949" s="30"/>
      <c r="N1949" s="30"/>
      <c r="O1949" s="30"/>
      <c r="P1949" s="30"/>
      <c r="Q1949" s="35"/>
      <c r="R1949" s="30"/>
      <c r="S1949" s="30"/>
    </row>
    <row r="1950" spans="1:19" hidden="1" x14ac:dyDescent="0.25">
      <c r="A1950" s="9">
        <v>380</v>
      </c>
      <c r="B1950" s="28" t="s">
        <v>1000</v>
      </c>
      <c r="C1950" s="111">
        <f t="shared" si="233"/>
        <v>2773179.84</v>
      </c>
      <c r="D1950" s="29">
        <f t="shared" si="232"/>
        <v>58102.65</v>
      </c>
      <c r="E1950" s="30"/>
      <c r="F1950" s="34"/>
      <c r="G1950" s="34">
        <v>1493163.86</v>
      </c>
      <c r="H1950" s="34">
        <v>765022.07</v>
      </c>
      <c r="I1950" s="34">
        <v>456891.26</v>
      </c>
      <c r="J1950" s="34"/>
      <c r="K1950" s="30"/>
      <c r="L1950" s="31"/>
      <c r="M1950" s="30"/>
      <c r="N1950" s="30"/>
      <c r="O1950" s="30"/>
      <c r="P1950" s="30"/>
      <c r="Q1950" s="35"/>
      <c r="R1950" s="30"/>
      <c r="S1950" s="30"/>
    </row>
    <row r="1951" spans="1:19" hidden="1" x14ac:dyDescent="0.25">
      <c r="A1951" s="9">
        <v>381</v>
      </c>
      <c r="B1951" s="28" t="s">
        <v>1001</v>
      </c>
      <c r="C1951" s="111">
        <f t="shared" si="233"/>
        <v>2746857.1</v>
      </c>
      <c r="D1951" s="29">
        <f t="shared" si="232"/>
        <v>57551.15</v>
      </c>
      <c r="E1951" s="30"/>
      <c r="F1951" s="34"/>
      <c r="G1951" s="34">
        <v>1478990.9</v>
      </c>
      <c r="H1951" s="34">
        <v>757760.55</v>
      </c>
      <c r="I1951" s="34">
        <v>452554.5</v>
      </c>
      <c r="J1951" s="34"/>
      <c r="K1951" s="30"/>
      <c r="L1951" s="31"/>
      <c r="M1951" s="30"/>
      <c r="N1951" s="30"/>
      <c r="O1951" s="30"/>
      <c r="P1951" s="30"/>
      <c r="Q1951" s="35"/>
      <c r="R1951" s="30"/>
      <c r="S1951" s="30"/>
    </row>
    <row r="1952" spans="1:19" hidden="1" x14ac:dyDescent="0.25">
      <c r="A1952" s="9">
        <v>382</v>
      </c>
      <c r="B1952" s="28" t="s">
        <v>1002</v>
      </c>
      <c r="C1952" s="111">
        <f t="shared" si="233"/>
        <v>2746857.1</v>
      </c>
      <c r="D1952" s="29">
        <f t="shared" si="232"/>
        <v>57551.15</v>
      </c>
      <c r="E1952" s="30"/>
      <c r="F1952" s="34"/>
      <c r="G1952" s="34">
        <v>1478990.9</v>
      </c>
      <c r="H1952" s="34">
        <v>757760.55</v>
      </c>
      <c r="I1952" s="34">
        <v>452554.5</v>
      </c>
      <c r="J1952" s="34"/>
      <c r="K1952" s="30"/>
      <c r="L1952" s="31"/>
      <c r="M1952" s="30"/>
      <c r="N1952" s="30"/>
      <c r="O1952" s="30"/>
      <c r="P1952" s="30"/>
      <c r="Q1952" s="35"/>
      <c r="R1952" s="30"/>
      <c r="S1952" s="30"/>
    </row>
    <row r="1953" spans="1:19" hidden="1" x14ac:dyDescent="0.25">
      <c r="A1953" s="9">
        <v>383</v>
      </c>
      <c r="B1953" s="28" t="s">
        <v>1003</v>
      </c>
      <c r="C1953" s="111">
        <f t="shared" si="233"/>
        <v>2744534.5</v>
      </c>
      <c r="D1953" s="29">
        <f t="shared" si="232"/>
        <v>57502.49</v>
      </c>
      <c r="E1953" s="30"/>
      <c r="F1953" s="34"/>
      <c r="G1953" s="34">
        <v>1477740.34</v>
      </c>
      <c r="H1953" s="34">
        <v>757119.83</v>
      </c>
      <c r="I1953" s="34">
        <v>452171.84</v>
      </c>
      <c r="J1953" s="34"/>
      <c r="K1953" s="30"/>
      <c r="L1953" s="31"/>
      <c r="M1953" s="30"/>
      <c r="N1953" s="30"/>
      <c r="O1953" s="30"/>
      <c r="P1953" s="30"/>
      <c r="Q1953" s="35"/>
      <c r="R1953" s="30"/>
      <c r="S1953" s="30"/>
    </row>
    <row r="1954" spans="1:19" hidden="1" x14ac:dyDescent="0.25">
      <c r="A1954" s="9">
        <v>384</v>
      </c>
      <c r="B1954" s="28" t="s">
        <v>1004</v>
      </c>
      <c r="C1954" s="111">
        <f t="shared" si="233"/>
        <v>2721308.53</v>
      </c>
      <c r="D1954" s="29">
        <f t="shared" si="232"/>
        <v>57015.86</v>
      </c>
      <c r="E1954" s="30"/>
      <c r="F1954" s="34"/>
      <c r="G1954" s="34">
        <v>1465234.78</v>
      </c>
      <c r="H1954" s="34">
        <v>750712.61</v>
      </c>
      <c r="I1954" s="34">
        <v>448345.28</v>
      </c>
      <c r="J1954" s="34"/>
      <c r="K1954" s="30"/>
      <c r="L1954" s="31"/>
      <c r="M1954" s="30"/>
      <c r="N1954" s="30"/>
      <c r="O1954" s="30"/>
      <c r="P1954" s="30"/>
      <c r="Q1954" s="35"/>
      <c r="R1954" s="30"/>
      <c r="S1954" s="30"/>
    </row>
    <row r="1955" spans="1:19" hidden="1" x14ac:dyDescent="0.25">
      <c r="A1955" s="9">
        <v>385</v>
      </c>
      <c r="B1955" s="28" t="s">
        <v>1005</v>
      </c>
      <c r="C1955" s="111">
        <f t="shared" si="233"/>
        <v>2753050.67</v>
      </c>
      <c r="D1955" s="29">
        <f t="shared" si="232"/>
        <v>57680.91</v>
      </c>
      <c r="E1955" s="30"/>
      <c r="F1955" s="34"/>
      <c r="G1955" s="34">
        <v>1482325.71</v>
      </c>
      <c r="H1955" s="34">
        <v>759469.14</v>
      </c>
      <c r="I1955" s="34">
        <v>453574.91</v>
      </c>
      <c r="J1955" s="34"/>
      <c r="K1955" s="30"/>
      <c r="L1955" s="31"/>
      <c r="M1955" s="30"/>
      <c r="N1955" s="30"/>
      <c r="O1955" s="30"/>
      <c r="P1955" s="30"/>
      <c r="Q1955" s="35"/>
      <c r="R1955" s="30"/>
      <c r="S1955" s="30"/>
    </row>
    <row r="1956" spans="1:19" hidden="1" x14ac:dyDescent="0.25">
      <c r="A1956" s="9">
        <v>386</v>
      </c>
      <c r="B1956" s="28" t="s">
        <v>1006</v>
      </c>
      <c r="C1956" s="111">
        <f t="shared" si="233"/>
        <v>2784018.62</v>
      </c>
      <c r="D1956" s="29">
        <f t="shared" si="232"/>
        <v>58329.74</v>
      </c>
      <c r="E1956" s="30"/>
      <c r="F1956" s="34"/>
      <c r="G1956" s="34">
        <v>1498999.79</v>
      </c>
      <c r="H1956" s="34">
        <v>768012.1</v>
      </c>
      <c r="I1956" s="34">
        <v>458676.99</v>
      </c>
      <c r="J1956" s="34"/>
      <c r="K1956" s="30"/>
      <c r="L1956" s="31"/>
      <c r="M1956" s="30"/>
      <c r="N1956" s="30"/>
      <c r="O1956" s="30"/>
      <c r="P1956" s="30"/>
      <c r="Q1956" s="35"/>
      <c r="R1956" s="30"/>
      <c r="S1956" s="30"/>
    </row>
    <row r="1957" spans="1:19" ht="25.5" hidden="1" x14ac:dyDescent="0.25">
      <c r="A1957" s="9">
        <v>387</v>
      </c>
      <c r="B1957" s="28" t="s">
        <v>1007</v>
      </c>
      <c r="C1957" s="111">
        <f t="shared" si="233"/>
        <v>2091128.56</v>
      </c>
      <c r="D1957" s="29">
        <f t="shared" si="232"/>
        <v>43812.56</v>
      </c>
      <c r="E1957" s="30"/>
      <c r="F1957" s="34"/>
      <c r="G1957" s="34">
        <v>987608</v>
      </c>
      <c r="H1957" s="34">
        <v>716880</v>
      </c>
      <c r="I1957" s="34">
        <v>342828</v>
      </c>
      <c r="J1957" s="34"/>
      <c r="K1957" s="30"/>
      <c r="L1957" s="31"/>
      <c r="M1957" s="30"/>
      <c r="N1957" s="30"/>
      <c r="O1957" s="30"/>
      <c r="P1957" s="30"/>
      <c r="Q1957" s="35"/>
      <c r="R1957" s="30"/>
      <c r="S1957" s="30"/>
    </row>
    <row r="1958" spans="1:19" ht="25.5" hidden="1" x14ac:dyDescent="0.25">
      <c r="A1958" s="9">
        <v>388</v>
      </c>
      <c r="B1958" s="28" t="s">
        <v>1008</v>
      </c>
      <c r="C1958" s="111">
        <f t="shared" si="233"/>
        <v>3740506.22</v>
      </c>
      <c r="D1958" s="29">
        <f t="shared" si="232"/>
        <v>78369.72</v>
      </c>
      <c r="E1958" s="30"/>
      <c r="F1958" s="34"/>
      <c r="G1958" s="34">
        <v>1766583.81</v>
      </c>
      <c r="H1958" s="34">
        <v>1282319.1000000001</v>
      </c>
      <c r="I1958" s="34">
        <v>613233.59</v>
      </c>
      <c r="J1958" s="34"/>
      <c r="K1958" s="30"/>
      <c r="L1958" s="31"/>
      <c r="M1958" s="30"/>
      <c r="N1958" s="30"/>
      <c r="O1958" s="30"/>
      <c r="P1958" s="30"/>
      <c r="Q1958" s="35"/>
      <c r="R1958" s="30"/>
      <c r="S1958" s="30"/>
    </row>
    <row r="1959" spans="1:19" ht="25.5" hidden="1" x14ac:dyDescent="0.25">
      <c r="A1959" s="9">
        <v>389</v>
      </c>
      <c r="B1959" s="28" t="s">
        <v>1009</v>
      </c>
      <c r="C1959" s="111">
        <f t="shared" si="233"/>
        <v>3733710.04</v>
      </c>
      <c r="D1959" s="29">
        <f t="shared" si="232"/>
        <v>78227.33</v>
      </c>
      <c r="E1959" s="30"/>
      <c r="F1959" s="34"/>
      <c r="G1959" s="34">
        <v>1763374.0800000001</v>
      </c>
      <c r="H1959" s="34">
        <v>1279989.24</v>
      </c>
      <c r="I1959" s="34">
        <v>612119.39</v>
      </c>
      <c r="J1959" s="34"/>
      <c r="K1959" s="30"/>
      <c r="L1959" s="31"/>
      <c r="M1959" s="30"/>
      <c r="N1959" s="30"/>
      <c r="O1959" s="30"/>
      <c r="P1959" s="30"/>
      <c r="Q1959" s="35"/>
      <c r="R1959" s="30"/>
      <c r="S1959" s="30"/>
    </row>
    <row r="1960" spans="1:19" ht="25.5" hidden="1" x14ac:dyDescent="0.25">
      <c r="A1960" s="9">
        <v>390</v>
      </c>
      <c r="B1960" s="28" t="s">
        <v>1010</v>
      </c>
      <c r="C1960" s="111">
        <f t="shared" si="233"/>
        <v>3726391.11</v>
      </c>
      <c r="D1960" s="29">
        <f t="shared" si="232"/>
        <v>78073.990000000005</v>
      </c>
      <c r="E1960" s="30"/>
      <c r="F1960" s="34"/>
      <c r="G1960" s="34">
        <v>1759917.46</v>
      </c>
      <c r="H1960" s="34">
        <v>1277480.1599999999</v>
      </c>
      <c r="I1960" s="34">
        <v>610919.5</v>
      </c>
      <c r="J1960" s="34"/>
      <c r="K1960" s="30"/>
      <c r="L1960" s="31"/>
      <c r="M1960" s="30"/>
      <c r="N1960" s="30"/>
      <c r="O1960" s="30"/>
      <c r="P1960" s="30"/>
      <c r="Q1960" s="35"/>
      <c r="R1960" s="30"/>
      <c r="S1960" s="30"/>
    </row>
    <row r="1961" spans="1:19" ht="25.5" hidden="1" x14ac:dyDescent="0.25">
      <c r="A1961" s="9">
        <v>391</v>
      </c>
      <c r="B1961" s="28" t="s">
        <v>1011</v>
      </c>
      <c r="C1961" s="111">
        <f t="shared" si="233"/>
        <v>3727959.45</v>
      </c>
      <c r="D1961" s="29">
        <f t="shared" si="232"/>
        <v>78106.850000000006</v>
      </c>
      <c r="E1961" s="30"/>
      <c r="F1961" s="34"/>
      <c r="G1961" s="34">
        <v>1760658.16</v>
      </c>
      <c r="H1961" s="34">
        <v>1278017.82</v>
      </c>
      <c r="I1961" s="34">
        <v>611176.62</v>
      </c>
      <c r="J1961" s="34"/>
      <c r="K1961" s="30"/>
      <c r="L1961" s="31"/>
      <c r="M1961" s="30"/>
      <c r="N1961" s="30"/>
      <c r="O1961" s="30"/>
      <c r="P1961" s="30"/>
      <c r="Q1961" s="35"/>
      <c r="R1961" s="30"/>
      <c r="S1961" s="30"/>
    </row>
    <row r="1962" spans="1:19" ht="25.5" hidden="1" x14ac:dyDescent="0.25">
      <c r="A1962" s="9">
        <v>392</v>
      </c>
      <c r="B1962" s="28" t="s">
        <v>1012</v>
      </c>
      <c r="C1962" s="111">
        <f t="shared" si="233"/>
        <v>3733710.04</v>
      </c>
      <c r="D1962" s="29">
        <f t="shared" si="232"/>
        <v>78227.33</v>
      </c>
      <c r="E1962" s="30"/>
      <c r="F1962" s="34"/>
      <c r="G1962" s="34">
        <v>1763374.0800000001</v>
      </c>
      <c r="H1962" s="34">
        <v>1279989.24</v>
      </c>
      <c r="I1962" s="34">
        <v>612119.39</v>
      </c>
      <c r="J1962" s="34"/>
      <c r="K1962" s="30"/>
      <c r="L1962" s="31"/>
      <c r="M1962" s="30"/>
      <c r="N1962" s="30"/>
      <c r="O1962" s="30"/>
      <c r="P1962" s="30"/>
      <c r="Q1962" s="35"/>
      <c r="R1962" s="30"/>
      <c r="S1962" s="30"/>
    </row>
    <row r="1963" spans="1:19" ht="25.5" hidden="1" x14ac:dyDescent="0.25">
      <c r="A1963" s="9">
        <v>393</v>
      </c>
      <c r="B1963" s="28" t="s">
        <v>1013</v>
      </c>
      <c r="C1963" s="111">
        <f t="shared" si="233"/>
        <v>3721686.06</v>
      </c>
      <c r="D1963" s="29">
        <f t="shared" si="232"/>
        <v>77975.41</v>
      </c>
      <c r="E1963" s="30"/>
      <c r="F1963" s="34"/>
      <c r="G1963" s="34">
        <v>1757695.34</v>
      </c>
      <c r="H1963" s="34">
        <v>1275867.18</v>
      </c>
      <c r="I1963" s="34">
        <v>610148.13</v>
      </c>
      <c r="J1963" s="34"/>
      <c r="K1963" s="30"/>
      <c r="L1963" s="31"/>
      <c r="M1963" s="30"/>
      <c r="N1963" s="30"/>
      <c r="O1963" s="30"/>
      <c r="P1963" s="30"/>
      <c r="Q1963" s="35"/>
      <c r="R1963" s="30"/>
      <c r="S1963" s="30"/>
    </row>
    <row r="1964" spans="1:19" ht="25.5" hidden="1" x14ac:dyDescent="0.25">
      <c r="A1964" s="9">
        <v>394</v>
      </c>
      <c r="B1964" s="28" t="s">
        <v>1014</v>
      </c>
      <c r="C1964" s="111">
        <f t="shared" si="233"/>
        <v>3742597.34</v>
      </c>
      <c r="D1964" s="29">
        <f t="shared" si="232"/>
        <v>78413.53</v>
      </c>
      <c r="E1964" s="30"/>
      <c r="F1964" s="34"/>
      <c r="G1964" s="34">
        <v>1767571.42</v>
      </c>
      <c r="H1964" s="34">
        <v>1283035.98</v>
      </c>
      <c r="I1964" s="34">
        <v>613576.41</v>
      </c>
      <c r="J1964" s="34"/>
      <c r="K1964" s="30"/>
      <c r="L1964" s="31"/>
      <c r="M1964" s="30"/>
      <c r="N1964" s="30"/>
      <c r="O1964" s="30"/>
      <c r="P1964" s="30"/>
      <c r="Q1964" s="35"/>
      <c r="R1964" s="30"/>
      <c r="S1964" s="30"/>
    </row>
    <row r="1965" spans="1:19" ht="25.5" hidden="1" x14ac:dyDescent="0.25">
      <c r="A1965" s="9">
        <v>395</v>
      </c>
      <c r="B1965" s="28" t="s">
        <v>1015</v>
      </c>
      <c r="C1965" s="111">
        <f t="shared" si="233"/>
        <v>3733710.04</v>
      </c>
      <c r="D1965" s="29">
        <f t="shared" si="232"/>
        <v>78227.33</v>
      </c>
      <c r="E1965" s="30"/>
      <c r="F1965" s="34"/>
      <c r="G1965" s="34">
        <v>1763374.0800000001</v>
      </c>
      <c r="H1965" s="34">
        <v>1279989.24</v>
      </c>
      <c r="I1965" s="34">
        <v>612119.39</v>
      </c>
      <c r="J1965" s="34"/>
      <c r="K1965" s="30"/>
      <c r="L1965" s="31"/>
      <c r="M1965" s="30"/>
      <c r="N1965" s="30"/>
      <c r="O1965" s="30"/>
      <c r="P1965" s="30"/>
      <c r="Q1965" s="35"/>
      <c r="R1965" s="30"/>
      <c r="S1965" s="30"/>
    </row>
    <row r="1966" spans="1:19" ht="25.5" hidden="1" x14ac:dyDescent="0.25">
      <c r="A1966" s="9">
        <v>396</v>
      </c>
      <c r="B1966" s="28" t="s">
        <v>1016</v>
      </c>
      <c r="C1966" s="111">
        <f t="shared" si="233"/>
        <v>3734232.83</v>
      </c>
      <c r="D1966" s="29">
        <f t="shared" si="232"/>
        <v>78238.28</v>
      </c>
      <c r="E1966" s="30"/>
      <c r="F1966" s="34"/>
      <c r="G1966" s="34">
        <v>1763620.99</v>
      </c>
      <c r="H1966" s="34">
        <v>1280168.46</v>
      </c>
      <c r="I1966" s="34">
        <v>612205.1</v>
      </c>
      <c r="J1966" s="34"/>
      <c r="K1966" s="30"/>
      <c r="L1966" s="31"/>
      <c r="M1966" s="30"/>
      <c r="N1966" s="30"/>
      <c r="O1966" s="30"/>
      <c r="P1966" s="30"/>
      <c r="Q1966" s="35"/>
      <c r="R1966" s="30"/>
      <c r="S1966" s="30"/>
    </row>
    <row r="1967" spans="1:19" hidden="1" x14ac:dyDescent="0.25">
      <c r="A1967" s="9">
        <v>397</v>
      </c>
      <c r="B1967" s="28" t="s">
        <v>1017</v>
      </c>
      <c r="C1967" s="111">
        <f t="shared" si="233"/>
        <v>16315303.630000001</v>
      </c>
      <c r="D1967" s="29">
        <f t="shared" si="232"/>
        <v>341832.29</v>
      </c>
      <c r="E1967" s="30"/>
      <c r="F1967" s="34"/>
      <c r="G1967" s="34"/>
      <c r="H1967" s="34"/>
      <c r="I1967" s="34"/>
      <c r="J1967" s="34"/>
      <c r="K1967" s="30"/>
      <c r="L1967" s="31"/>
      <c r="M1967" s="30"/>
      <c r="N1967" s="30" t="s">
        <v>56</v>
      </c>
      <c r="O1967" s="30">
        <v>11702715.800000001</v>
      </c>
      <c r="P1967" s="30">
        <v>4270755.54</v>
      </c>
      <c r="Q1967" s="35"/>
      <c r="R1967" s="30"/>
      <c r="S1967" s="30"/>
    </row>
    <row r="1968" spans="1:19" hidden="1" x14ac:dyDescent="0.25">
      <c r="A1968" s="9">
        <v>398</v>
      </c>
      <c r="B1968" s="28" t="s">
        <v>1018</v>
      </c>
      <c r="C1968" s="111">
        <f t="shared" si="233"/>
        <v>33063365.91</v>
      </c>
      <c r="D1968" s="29">
        <f t="shared" ref="D1968:D1985" si="234">ROUND((F1968+G1968+H1968+I1968+J1968+K1968+M1968+O1968+P1968+Q1968+R1968+S1968)*0.0214,2)</f>
        <v>692731.57</v>
      </c>
      <c r="E1968" s="30"/>
      <c r="F1968" s="34"/>
      <c r="G1968" s="34">
        <v>8496885.4299999997</v>
      </c>
      <c r="H1968" s="34">
        <v>6167677.0800000001</v>
      </c>
      <c r="I1968" s="34">
        <v>2949520.7</v>
      </c>
      <c r="J1968" s="34"/>
      <c r="K1968" s="30"/>
      <c r="L1968" s="31"/>
      <c r="M1968" s="30"/>
      <c r="N1968" s="30" t="s">
        <v>56</v>
      </c>
      <c r="O1968" s="30">
        <v>10811158.1</v>
      </c>
      <c r="P1968" s="30">
        <v>3945393.03</v>
      </c>
      <c r="Q1968" s="35"/>
      <c r="R1968" s="30"/>
      <c r="S1968" s="30"/>
    </row>
    <row r="1969" spans="1:19" hidden="1" x14ac:dyDescent="0.25">
      <c r="A1969" s="9">
        <v>399</v>
      </c>
      <c r="B1969" s="28" t="s">
        <v>651</v>
      </c>
      <c r="C1969" s="111">
        <f t="shared" si="233"/>
        <v>4568638.55</v>
      </c>
      <c r="D1969" s="29">
        <f>ROUND((F1969+G1969+H1969+I1969+J1969+K1969+M1969+O1969+P1969+Q1969+R1969+S1969)*0.0214,2)</f>
        <v>92989.22</v>
      </c>
      <c r="E1969" s="30">
        <v>130358.72</v>
      </c>
      <c r="F1969" s="34"/>
      <c r="G1969" s="34"/>
      <c r="H1969" s="34"/>
      <c r="I1969" s="34"/>
      <c r="J1969" s="34"/>
      <c r="K1969" s="30"/>
      <c r="L1969" s="31"/>
      <c r="M1969" s="30"/>
      <c r="N1969" s="30"/>
      <c r="O1969" s="30"/>
      <c r="P1969" s="30"/>
      <c r="Q1969" s="35"/>
      <c r="R1969" s="30">
        <v>4345290.6100000003</v>
      </c>
      <c r="S1969" s="30"/>
    </row>
    <row r="1970" spans="1:19" hidden="1" x14ac:dyDescent="0.25">
      <c r="A1970" s="9">
        <v>400</v>
      </c>
      <c r="B1970" s="28" t="s">
        <v>649</v>
      </c>
      <c r="C1970" s="111">
        <f t="shared" si="233"/>
        <v>23207671.640000001</v>
      </c>
      <c r="D1970" s="29">
        <f t="shared" si="234"/>
        <v>486238.67</v>
      </c>
      <c r="E1970" s="30"/>
      <c r="F1970" s="34"/>
      <c r="G1970" s="34">
        <v>6861900.3799999999</v>
      </c>
      <c r="H1970" s="34">
        <v>4980882.24</v>
      </c>
      <c r="I1970" s="34">
        <v>2381968.94</v>
      </c>
      <c r="J1970" s="34"/>
      <c r="K1970" s="30"/>
      <c r="L1970" s="31"/>
      <c r="M1970" s="30"/>
      <c r="N1970" s="30"/>
      <c r="O1970" s="30"/>
      <c r="P1970" s="30">
        <v>3186213.84</v>
      </c>
      <c r="Q1970" s="35">
        <v>5310467.57</v>
      </c>
      <c r="R1970" s="30"/>
      <c r="S1970" s="30"/>
    </row>
    <row r="1971" spans="1:19" hidden="1" x14ac:dyDescent="0.25">
      <c r="A1971" s="9">
        <v>401</v>
      </c>
      <c r="B1971" s="28" t="s">
        <v>655</v>
      </c>
      <c r="C1971" s="111">
        <f t="shared" si="233"/>
        <v>6746900.46</v>
      </c>
      <c r="D1971" s="29">
        <f t="shared" si="234"/>
        <v>141358.6</v>
      </c>
      <c r="E1971" s="30"/>
      <c r="F1971" s="34"/>
      <c r="G1971" s="34">
        <v>2603334.69</v>
      </c>
      <c r="H1971" s="34">
        <v>1889695.68</v>
      </c>
      <c r="I1971" s="34">
        <v>903694.61</v>
      </c>
      <c r="J1971" s="34"/>
      <c r="K1971" s="30"/>
      <c r="L1971" s="31"/>
      <c r="M1971" s="30"/>
      <c r="N1971" s="30"/>
      <c r="O1971" s="30"/>
      <c r="P1971" s="30">
        <v>1208816.8799999999</v>
      </c>
      <c r="Q1971" s="35"/>
      <c r="R1971" s="30"/>
      <c r="S1971" s="30"/>
    </row>
    <row r="1972" spans="1:19" hidden="1" x14ac:dyDescent="0.25">
      <c r="A1972" s="9">
        <v>402</v>
      </c>
      <c r="B1972" s="28" t="s">
        <v>656</v>
      </c>
      <c r="C1972" s="111">
        <f t="shared" si="233"/>
        <v>10218435.859999999</v>
      </c>
      <c r="D1972" s="29">
        <f t="shared" si="234"/>
        <v>214092.94</v>
      </c>
      <c r="E1972" s="30"/>
      <c r="F1972" s="34"/>
      <c r="G1972" s="34">
        <v>3942863.65</v>
      </c>
      <c r="H1972" s="34">
        <v>2862033.98</v>
      </c>
      <c r="I1972" s="34">
        <v>1368653.44</v>
      </c>
      <c r="J1972" s="34"/>
      <c r="K1972" s="30"/>
      <c r="L1972" s="31"/>
      <c r="M1972" s="30"/>
      <c r="N1972" s="30"/>
      <c r="O1972" s="30"/>
      <c r="P1972" s="30">
        <v>1830791.85</v>
      </c>
      <c r="Q1972" s="35"/>
      <c r="R1972" s="30"/>
      <c r="S1972" s="30"/>
    </row>
    <row r="1973" spans="1:19" hidden="1" x14ac:dyDescent="0.25">
      <c r="A1973" s="9">
        <v>403</v>
      </c>
      <c r="B1973" s="28" t="s">
        <v>657</v>
      </c>
      <c r="C1973" s="111">
        <f t="shared" si="233"/>
        <v>5971217.5999999996</v>
      </c>
      <c r="D1973" s="29">
        <f t="shared" si="234"/>
        <v>125106.77</v>
      </c>
      <c r="E1973" s="30"/>
      <c r="F1973" s="34"/>
      <c r="G1973" s="34">
        <v>2820114.64</v>
      </c>
      <c r="H1973" s="34">
        <v>2047050.84</v>
      </c>
      <c r="I1973" s="34">
        <v>978945.35</v>
      </c>
      <c r="J1973" s="34"/>
      <c r="K1973" s="30"/>
      <c r="L1973" s="31"/>
      <c r="M1973" s="30"/>
      <c r="N1973" s="30"/>
      <c r="O1973" s="30"/>
      <c r="P1973" s="30"/>
      <c r="Q1973" s="35"/>
      <c r="R1973" s="30"/>
      <c r="S1973" s="30"/>
    </row>
    <row r="1974" spans="1:19" ht="25.5" hidden="1" x14ac:dyDescent="0.25">
      <c r="A1974" s="9">
        <v>404</v>
      </c>
      <c r="B1974" s="28" t="s">
        <v>669</v>
      </c>
      <c r="C1974" s="111">
        <f t="shared" si="233"/>
        <v>7860292.5999999996</v>
      </c>
      <c r="D1974" s="29">
        <f t="shared" si="234"/>
        <v>164685.98000000001</v>
      </c>
      <c r="E1974" s="30"/>
      <c r="F1974" s="34"/>
      <c r="G1974" s="34">
        <v>3032944.17</v>
      </c>
      <c r="H1974" s="34">
        <v>2201538.48</v>
      </c>
      <c r="I1974" s="34">
        <v>1052824.79</v>
      </c>
      <c r="J1974" s="34"/>
      <c r="K1974" s="30"/>
      <c r="L1974" s="31"/>
      <c r="M1974" s="30"/>
      <c r="N1974" s="30"/>
      <c r="O1974" s="30"/>
      <c r="P1974" s="30">
        <v>1408299.18</v>
      </c>
      <c r="Q1974" s="35"/>
      <c r="R1974" s="30"/>
      <c r="S1974" s="30"/>
    </row>
    <row r="1975" spans="1:19" ht="25.5" hidden="1" x14ac:dyDescent="0.25">
      <c r="A1975" s="9">
        <v>405</v>
      </c>
      <c r="B1975" s="28" t="s">
        <v>670</v>
      </c>
      <c r="C1975" s="111">
        <f t="shared" si="233"/>
        <v>5288612.7</v>
      </c>
      <c r="D1975" s="29">
        <f t="shared" si="234"/>
        <v>110805.08</v>
      </c>
      <c r="E1975" s="30"/>
      <c r="F1975" s="34"/>
      <c r="G1975" s="34">
        <v>2040645.03</v>
      </c>
      <c r="H1975" s="34">
        <v>1481253.3</v>
      </c>
      <c r="I1975" s="34">
        <v>708368.36</v>
      </c>
      <c r="J1975" s="34"/>
      <c r="K1975" s="30"/>
      <c r="L1975" s="31"/>
      <c r="M1975" s="30"/>
      <c r="N1975" s="30"/>
      <c r="O1975" s="30"/>
      <c r="P1975" s="30">
        <v>947540.93</v>
      </c>
      <c r="Q1975" s="35"/>
      <c r="R1975" s="30"/>
      <c r="S1975" s="30"/>
    </row>
    <row r="1976" spans="1:19" ht="25.5" hidden="1" x14ac:dyDescent="0.25">
      <c r="A1976" s="9">
        <v>406</v>
      </c>
      <c r="B1976" s="28" t="s">
        <v>671</v>
      </c>
      <c r="C1976" s="111">
        <f t="shared" si="233"/>
        <v>4513939.59</v>
      </c>
      <c r="D1976" s="29">
        <f t="shared" si="234"/>
        <v>94574.41</v>
      </c>
      <c r="E1976" s="30"/>
      <c r="F1976" s="34"/>
      <c r="G1976" s="34"/>
      <c r="H1976" s="34"/>
      <c r="I1976" s="34"/>
      <c r="J1976" s="34"/>
      <c r="K1976" s="30"/>
      <c r="L1976" s="31"/>
      <c r="M1976" s="30"/>
      <c r="N1976" s="30"/>
      <c r="O1976" s="30"/>
      <c r="P1976" s="30"/>
      <c r="Q1976" s="35"/>
      <c r="R1976" s="30">
        <v>4419365.18</v>
      </c>
      <c r="S1976" s="30"/>
    </row>
    <row r="1977" spans="1:19" ht="25.5" hidden="1" x14ac:dyDescent="0.25">
      <c r="A1977" s="9">
        <v>407</v>
      </c>
      <c r="B1977" s="28" t="s">
        <v>673</v>
      </c>
      <c r="C1977" s="111">
        <f t="shared" si="233"/>
        <v>3208135</v>
      </c>
      <c r="D1977" s="29">
        <f t="shared" si="234"/>
        <v>67215.67</v>
      </c>
      <c r="E1977" s="30"/>
      <c r="F1977" s="34"/>
      <c r="G1977" s="34">
        <v>1515157.43</v>
      </c>
      <c r="H1977" s="34">
        <v>1099817.9099999999</v>
      </c>
      <c r="I1977" s="34">
        <v>525943.99</v>
      </c>
      <c r="J1977" s="34"/>
      <c r="K1977" s="30"/>
      <c r="L1977" s="31"/>
      <c r="M1977" s="30"/>
      <c r="N1977" s="30"/>
      <c r="O1977" s="30"/>
      <c r="P1977" s="30"/>
      <c r="Q1977" s="35"/>
      <c r="R1977" s="30"/>
      <c r="S1977" s="30"/>
    </row>
    <row r="1978" spans="1:19" hidden="1" x14ac:dyDescent="0.25">
      <c r="A1978" s="9">
        <v>408</v>
      </c>
      <c r="B1978" s="28" t="s">
        <v>674</v>
      </c>
      <c r="C1978" s="111">
        <f t="shared" si="233"/>
        <v>6353371.3600000003</v>
      </c>
      <c r="D1978" s="29">
        <f t="shared" si="234"/>
        <v>133113.51999999999</v>
      </c>
      <c r="E1978" s="30"/>
      <c r="F1978" s="34"/>
      <c r="G1978" s="34">
        <v>3000600.01</v>
      </c>
      <c r="H1978" s="34">
        <v>2178060.66</v>
      </c>
      <c r="I1978" s="34">
        <v>1041597.17</v>
      </c>
      <c r="J1978" s="34"/>
      <c r="K1978" s="30"/>
      <c r="L1978" s="31"/>
      <c r="M1978" s="30"/>
      <c r="N1978" s="30"/>
      <c r="O1978" s="30"/>
      <c r="P1978" s="30"/>
      <c r="Q1978" s="35"/>
      <c r="R1978" s="30"/>
      <c r="S1978" s="30"/>
    </row>
    <row r="1979" spans="1:19" ht="25.5" hidden="1" x14ac:dyDescent="0.25">
      <c r="A1979" s="9">
        <v>409</v>
      </c>
      <c r="B1979" s="28" t="s">
        <v>676</v>
      </c>
      <c r="C1979" s="111">
        <f t="shared" si="233"/>
        <v>6766381.2300000004</v>
      </c>
      <c r="D1979" s="29">
        <f t="shared" si="234"/>
        <v>141766.75</v>
      </c>
      <c r="E1979" s="30"/>
      <c r="F1979" s="34"/>
      <c r="G1979" s="34">
        <v>2610861.29</v>
      </c>
      <c r="H1979" s="34">
        <v>1895164.12</v>
      </c>
      <c r="I1979" s="34">
        <v>906286.55</v>
      </c>
      <c r="J1979" s="34"/>
      <c r="K1979" s="30"/>
      <c r="L1979" s="31"/>
      <c r="M1979" s="30"/>
      <c r="N1979" s="30"/>
      <c r="O1979" s="30"/>
      <c r="P1979" s="30">
        <v>1212302.52</v>
      </c>
      <c r="Q1979" s="35"/>
      <c r="R1979" s="30"/>
      <c r="S1979" s="30"/>
    </row>
    <row r="1980" spans="1:19" ht="25.5" hidden="1" x14ac:dyDescent="0.25">
      <c r="A1980" s="9">
        <v>410</v>
      </c>
      <c r="B1980" s="28" t="s">
        <v>677</v>
      </c>
      <c r="C1980" s="111">
        <f t="shared" si="233"/>
        <v>10365467.460000001</v>
      </c>
      <c r="D1980" s="29">
        <f t="shared" si="234"/>
        <v>217173.49</v>
      </c>
      <c r="E1980" s="30"/>
      <c r="F1980" s="34"/>
      <c r="G1980" s="34">
        <v>3033541.43</v>
      </c>
      <c r="H1980" s="34">
        <v>2201977.91</v>
      </c>
      <c r="I1980" s="34">
        <v>1053007.99</v>
      </c>
      <c r="J1980" s="34"/>
      <c r="K1980" s="30"/>
      <c r="L1980" s="31"/>
      <c r="M1980" s="30"/>
      <c r="N1980" s="30" t="s">
        <v>56</v>
      </c>
      <c r="O1980" s="30">
        <v>3859766.64</v>
      </c>
      <c r="P1980" s="30"/>
      <c r="Q1980" s="35"/>
      <c r="R1980" s="30"/>
      <c r="S1980" s="30"/>
    </row>
    <row r="1981" spans="1:19" hidden="1" x14ac:dyDescent="0.25">
      <c r="A1981" s="9">
        <v>411</v>
      </c>
      <c r="B1981" s="28" t="s">
        <v>678</v>
      </c>
      <c r="C1981" s="111">
        <f t="shared" si="233"/>
        <v>27423634.329999998</v>
      </c>
      <c r="D1981" s="29">
        <f t="shared" si="234"/>
        <v>574569.98</v>
      </c>
      <c r="E1981" s="30"/>
      <c r="F1981" s="34"/>
      <c r="G1981" s="34">
        <v>6678232.4299999997</v>
      </c>
      <c r="H1981" s="34">
        <v>4847575.22</v>
      </c>
      <c r="I1981" s="34">
        <v>2318159.2400000002</v>
      </c>
      <c r="J1981" s="34"/>
      <c r="K1981" s="30"/>
      <c r="L1981" s="31"/>
      <c r="M1981" s="30"/>
      <c r="N1981" s="30"/>
      <c r="O1981" s="30"/>
      <c r="P1981" s="30"/>
      <c r="Q1981" s="35"/>
      <c r="R1981" s="30">
        <v>13005097.460000001</v>
      </c>
      <c r="S1981" s="30"/>
    </row>
    <row r="1982" spans="1:19" hidden="1" x14ac:dyDescent="0.25">
      <c r="A1982" s="9">
        <v>412</v>
      </c>
      <c r="B1982" s="28" t="s">
        <v>1019</v>
      </c>
      <c r="C1982" s="111">
        <f t="shared" si="233"/>
        <v>49275857.159999996</v>
      </c>
      <c r="D1982" s="29">
        <f t="shared" si="234"/>
        <v>1032409.77</v>
      </c>
      <c r="E1982" s="30"/>
      <c r="F1982" s="34"/>
      <c r="G1982" s="34"/>
      <c r="H1982" s="34"/>
      <c r="I1982" s="34"/>
      <c r="J1982" s="34"/>
      <c r="K1982" s="30"/>
      <c r="L1982" s="31"/>
      <c r="M1982" s="30"/>
      <c r="N1982" s="30" t="s">
        <v>56</v>
      </c>
      <c r="O1982" s="30">
        <v>19064585.940000001</v>
      </c>
      <c r="P1982" s="30"/>
      <c r="Q1982" s="35"/>
      <c r="R1982" s="30">
        <v>29178861.449999999</v>
      </c>
      <c r="S1982" s="30"/>
    </row>
    <row r="1983" spans="1:19" hidden="1" x14ac:dyDescent="0.25">
      <c r="A1983" s="9">
        <v>413</v>
      </c>
      <c r="B1983" s="28" t="s">
        <v>679</v>
      </c>
      <c r="C1983" s="111">
        <f>ROUND(SUM(D1983+E1983+F1983+G1983+H1983+I1983+J1983+K1983+M1983+O1983+P1983+Q1983+R1983+S1983),2)</f>
        <v>29897103.82</v>
      </c>
      <c r="D1983" s="29">
        <f t="shared" si="234"/>
        <v>626393.21</v>
      </c>
      <c r="E1983" s="30"/>
      <c r="F1983" s="34"/>
      <c r="G1983" s="34">
        <v>4452281.49</v>
      </c>
      <c r="H1983" s="34">
        <v>2423856.5</v>
      </c>
      <c r="I1983" s="34">
        <v>1159112.56</v>
      </c>
      <c r="J1983" s="34"/>
      <c r="K1983" s="30"/>
      <c r="L1983" s="31"/>
      <c r="M1983" s="30"/>
      <c r="N1983" s="30" t="s">
        <v>56</v>
      </c>
      <c r="O1983" s="30">
        <v>8497379</v>
      </c>
      <c r="P1983" s="30"/>
      <c r="Q1983" s="30"/>
      <c r="R1983" s="30">
        <v>12738081.060000001</v>
      </c>
      <c r="S1983" s="30"/>
    </row>
    <row r="1984" spans="1:19" hidden="1" x14ac:dyDescent="0.25">
      <c r="A1984" s="9">
        <v>414</v>
      </c>
      <c r="B1984" s="28" t="s">
        <v>680</v>
      </c>
      <c r="C1984" s="111">
        <f t="shared" si="233"/>
        <v>17596585.66</v>
      </c>
      <c r="D1984" s="29">
        <f t="shared" si="234"/>
        <v>368677.24</v>
      </c>
      <c r="E1984" s="30"/>
      <c r="F1984" s="34"/>
      <c r="G1984" s="34">
        <v>5149789.13</v>
      </c>
      <c r="H1984" s="34">
        <v>3738113.41</v>
      </c>
      <c r="I1984" s="34">
        <v>1787603.44</v>
      </c>
      <c r="J1984" s="34"/>
      <c r="K1984" s="30"/>
      <c r="L1984" s="31"/>
      <c r="M1984" s="30"/>
      <c r="N1984" s="30" t="s">
        <v>56</v>
      </c>
      <c r="O1984" s="30">
        <v>6552402.4400000004</v>
      </c>
      <c r="P1984" s="30"/>
      <c r="Q1984" s="35"/>
      <c r="R1984" s="30"/>
      <c r="S1984" s="30"/>
    </row>
    <row r="1985" spans="1:19" hidden="1" x14ac:dyDescent="0.25">
      <c r="A1985" s="9">
        <v>415</v>
      </c>
      <c r="B1985" s="28" t="s">
        <v>681</v>
      </c>
      <c r="C1985" s="111">
        <f>ROUND(SUM(D1985+E1985+F1985+G1985+H1985+I1985+J1985+K1985+M1985+O1985+P1985+Q1985+R1985+S1985),2)</f>
        <v>57058101.109999999</v>
      </c>
      <c r="D1985" s="29">
        <f t="shared" si="234"/>
        <v>1172501.79</v>
      </c>
      <c r="E1985" s="30">
        <v>1095796.07</v>
      </c>
      <c r="F1985" s="34"/>
      <c r="G1985" s="34"/>
      <c r="H1985" s="34"/>
      <c r="I1985" s="34"/>
      <c r="J1985" s="34"/>
      <c r="K1985" s="30"/>
      <c r="L1985" s="31"/>
      <c r="M1985" s="30"/>
      <c r="N1985" s="30"/>
      <c r="O1985" s="30"/>
      <c r="P1985" s="30"/>
      <c r="Q1985" s="35"/>
      <c r="R1985" s="30">
        <v>54789803.25</v>
      </c>
      <c r="S1985" s="30"/>
    </row>
    <row r="1986" spans="1:19" hidden="1" x14ac:dyDescent="0.25">
      <c r="A1986" s="165" t="s">
        <v>1214</v>
      </c>
      <c r="B1986" s="165"/>
      <c r="C1986" s="66">
        <f>ROUND(SUM(D1986+E1986+F1986+G1986+H1986+I1986+J1986+K1986+M1986+O1986+P1986+Q1986+R1986+S1986),2)</f>
        <v>441034013.48000002</v>
      </c>
      <c r="D1986" s="36">
        <f t="shared" ref="D1986:M1986" si="235">ROUND(SUM(D1942:D1985),2)</f>
        <v>9213686.6600000001</v>
      </c>
      <c r="E1986" s="36">
        <f t="shared" si="235"/>
        <v>1274221.3600000001</v>
      </c>
      <c r="F1986" s="36">
        <f t="shared" si="235"/>
        <v>136883.54</v>
      </c>
      <c r="G1986" s="36">
        <f t="shared" si="235"/>
        <v>112460422.64</v>
      </c>
      <c r="H1986" s="36">
        <f t="shared" si="235"/>
        <v>77542379.459999993</v>
      </c>
      <c r="I1986" s="36">
        <f t="shared" si="235"/>
        <v>37895274.75</v>
      </c>
      <c r="J1986" s="36">
        <f t="shared" si="235"/>
        <v>226056.8</v>
      </c>
      <c r="K1986" s="36">
        <f t="shared" si="235"/>
        <v>0</v>
      </c>
      <c r="L1986" s="36">
        <f t="shared" si="235"/>
        <v>0</v>
      </c>
      <c r="M1986" s="36">
        <f t="shared" si="235"/>
        <v>0</v>
      </c>
      <c r="N1986" s="118" t="s">
        <v>19</v>
      </c>
      <c r="O1986" s="36">
        <f>ROUND(SUM(O1942:O1985),2)</f>
        <v>60488007.920000002</v>
      </c>
      <c r="P1986" s="36">
        <f>ROUND(SUM(P1942:P1985),2)</f>
        <v>18010113.77</v>
      </c>
      <c r="Q1986" s="36">
        <f>ROUND(SUM(Q1942:Q1985),2)</f>
        <v>5310467.57</v>
      </c>
      <c r="R1986" s="36">
        <f>ROUND(SUM(R1942:R1985),2)</f>
        <v>118476499.01000001</v>
      </c>
      <c r="S1986" s="36">
        <f>ROUND(SUM(S1942:S1985),2)</f>
        <v>0</v>
      </c>
    </row>
    <row r="1987" spans="1:19" ht="15.75" hidden="1" x14ac:dyDescent="0.25">
      <c r="A1987" s="188" t="s">
        <v>689</v>
      </c>
      <c r="B1987" s="189"/>
      <c r="C1987" s="190"/>
      <c r="D1987" s="117"/>
      <c r="E1987" s="30"/>
      <c r="F1987" s="30"/>
      <c r="G1987" s="30"/>
      <c r="H1987" s="30"/>
      <c r="I1987" s="30"/>
      <c r="J1987" s="30"/>
      <c r="K1987" s="30"/>
      <c r="L1987" s="56"/>
      <c r="M1987" s="30"/>
      <c r="N1987" s="35"/>
      <c r="O1987" s="30"/>
      <c r="P1987" s="30"/>
      <c r="Q1987" s="30"/>
      <c r="R1987" s="30"/>
      <c r="S1987" s="35"/>
    </row>
    <row r="1988" spans="1:19" hidden="1" x14ac:dyDescent="0.25">
      <c r="A1988" s="21">
        <v>416</v>
      </c>
      <c r="B1988" s="28" t="s">
        <v>690</v>
      </c>
      <c r="C1988" s="111">
        <f t="shared" ref="C1988:C1996" si="236">ROUND(SUM(D1988+E1988+F1988+G1988+H1988+I1988+J1988+K1988+M1988+O1988+P1988+Q1988+R1988+S1988),2)</f>
        <v>5942740.2599999998</v>
      </c>
      <c r="D1988" s="29">
        <f t="shared" ref="D1988:D1995" si="237">ROUND((F1988+G1988+H1988+I1988+J1988+K1988+M1988+O1988+P1988+Q1988+R1988+S1988)*0.0214,2)</f>
        <v>124510.12</v>
      </c>
      <c r="E1988" s="30"/>
      <c r="F1988" s="30"/>
      <c r="G1988" s="30"/>
      <c r="H1988" s="30"/>
      <c r="I1988" s="30"/>
      <c r="J1988" s="30"/>
      <c r="K1988" s="34"/>
      <c r="L1988" s="31"/>
      <c r="M1988" s="30"/>
      <c r="N1988" s="30"/>
      <c r="O1988" s="35"/>
      <c r="P1988" s="30"/>
      <c r="Q1988" s="35"/>
      <c r="R1988" s="30">
        <v>5818230.1400000006</v>
      </c>
      <c r="S1988" s="30"/>
    </row>
    <row r="1989" spans="1:19" hidden="1" x14ac:dyDescent="0.25">
      <c r="A1989" s="21">
        <v>417</v>
      </c>
      <c r="B1989" s="28" t="s">
        <v>691</v>
      </c>
      <c r="C1989" s="111">
        <f t="shared" si="236"/>
        <v>51892970.039999999</v>
      </c>
      <c r="D1989" s="29">
        <f t="shared" si="237"/>
        <v>1087242.57</v>
      </c>
      <c r="E1989" s="30"/>
      <c r="F1989" s="30"/>
      <c r="G1989" s="30">
        <v>7520881.8200000003</v>
      </c>
      <c r="H1989" s="30"/>
      <c r="I1989" s="30"/>
      <c r="J1989" s="30"/>
      <c r="K1989" s="30"/>
      <c r="L1989" s="31"/>
      <c r="M1989" s="30"/>
      <c r="N1989" s="30" t="s">
        <v>116</v>
      </c>
      <c r="O1989" s="30">
        <v>18138646.300000001</v>
      </c>
      <c r="P1989" s="30">
        <v>4984402.6900000004</v>
      </c>
      <c r="Q1989" s="32"/>
      <c r="R1989" s="32">
        <v>20161796.66</v>
      </c>
      <c r="S1989" s="30"/>
    </row>
    <row r="1990" spans="1:19" hidden="1" x14ac:dyDescent="0.25">
      <c r="A1990" s="21">
        <v>418</v>
      </c>
      <c r="B1990" s="33" t="s">
        <v>692</v>
      </c>
      <c r="C1990" s="111">
        <f t="shared" si="236"/>
        <v>8723013.4000000004</v>
      </c>
      <c r="D1990" s="29">
        <f t="shared" si="237"/>
        <v>182761.39</v>
      </c>
      <c r="E1990" s="30"/>
      <c r="F1990" s="34"/>
      <c r="G1990" s="34"/>
      <c r="H1990" s="34"/>
      <c r="I1990" s="34"/>
      <c r="J1990" s="34"/>
      <c r="K1990" s="35"/>
      <c r="L1990" s="31"/>
      <c r="M1990" s="30"/>
      <c r="N1990" s="30"/>
      <c r="O1990" s="30"/>
      <c r="P1990" s="30"/>
      <c r="Q1990" s="30"/>
      <c r="R1990" s="30">
        <v>8540252.0099999998</v>
      </c>
      <c r="S1990" s="30"/>
    </row>
    <row r="1991" spans="1:19" hidden="1" x14ac:dyDescent="0.25">
      <c r="A1991" s="21">
        <v>419</v>
      </c>
      <c r="B1991" s="33" t="s">
        <v>693</v>
      </c>
      <c r="C1991" s="111">
        <f t="shared" si="236"/>
        <v>29202710.399999999</v>
      </c>
      <c r="D1991" s="29">
        <f t="shared" si="237"/>
        <v>611844.53</v>
      </c>
      <c r="E1991" s="30"/>
      <c r="F1991" s="30"/>
      <c r="G1991" s="30">
        <v>4214493.6900000004</v>
      </c>
      <c r="H1991" s="30"/>
      <c r="I1991" s="30"/>
      <c r="J1991" s="30"/>
      <c r="K1991" s="30"/>
      <c r="L1991" s="31"/>
      <c r="M1991" s="30"/>
      <c r="N1991" s="30" t="s">
        <v>116</v>
      </c>
      <c r="O1991" s="30">
        <v>10724766.85</v>
      </c>
      <c r="P1991" s="30">
        <v>2913865.66</v>
      </c>
      <c r="Q1991" s="32"/>
      <c r="R1991" s="32">
        <v>10737739.670000002</v>
      </c>
      <c r="S1991" s="30"/>
    </row>
    <row r="1992" spans="1:19" hidden="1" x14ac:dyDescent="0.25">
      <c r="A1992" s="21">
        <v>420</v>
      </c>
      <c r="B1992" s="33" t="s">
        <v>700</v>
      </c>
      <c r="C1992" s="111">
        <f t="shared" si="236"/>
        <v>10061769.140000001</v>
      </c>
      <c r="D1992" s="29">
        <f t="shared" si="237"/>
        <v>210810.51</v>
      </c>
      <c r="E1992" s="30"/>
      <c r="F1992" s="30"/>
      <c r="G1992" s="30"/>
      <c r="H1992" s="35"/>
      <c r="I1992" s="35"/>
      <c r="J1992" s="35"/>
      <c r="K1992" s="30"/>
      <c r="L1992" s="31"/>
      <c r="M1992" s="30"/>
      <c r="N1992" s="30" t="s">
        <v>116</v>
      </c>
      <c r="O1992" s="34">
        <v>9850958.6300000008</v>
      </c>
      <c r="P1992" s="30"/>
      <c r="Q1992" s="32"/>
      <c r="R1992" s="30"/>
      <c r="S1992" s="30"/>
    </row>
    <row r="1993" spans="1:19" hidden="1" x14ac:dyDescent="0.25">
      <c r="A1993" s="21">
        <v>421</v>
      </c>
      <c r="B1993" s="33" t="s">
        <v>701</v>
      </c>
      <c r="C1993" s="111">
        <f t="shared" si="236"/>
        <v>10254473.01</v>
      </c>
      <c r="D1993" s="29">
        <f t="shared" si="237"/>
        <v>214847.98</v>
      </c>
      <c r="E1993" s="30"/>
      <c r="F1993" s="30"/>
      <c r="G1993" s="35"/>
      <c r="H1993" s="30"/>
      <c r="I1993" s="35"/>
      <c r="J1993" s="35"/>
      <c r="K1993" s="30"/>
      <c r="L1993" s="31"/>
      <c r="M1993" s="30"/>
      <c r="N1993" s="30"/>
      <c r="O1993" s="34"/>
      <c r="P1993" s="30"/>
      <c r="Q1993" s="32"/>
      <c r="R1993" s="32">
        <v>10039625.029999999</v>
      </c>
      <c r="S1993" s="30"/>
    </row>
    <row r="1994" spans="1:19" hidden="1" x14ac:dyDescent="0.25">
      <c r="A1994" s="21">
        <v>422</v>
      </c>
      <c r="B1994" s="33" t="s">
        <v>706</v>
      </c>
      <c r="C1994" s="111">
        <f t="shared" si="236"/>
        <v>20797674.34</v>
      </c>
      <c r="D1994" s="29">
        <f t="shared" si="237"/>
        <v>435745.28000000003</v>
      </c>
      <c r="E1994" s="30"/>
      <c r="F1994" s="35">
        <v>2477143.75</v>
      </c>
      <c r="G1994" s="35">
        <v>3935370.98</v>
      </c>
      <c r="H1994" s="35"/>
      <c r="I1994" s="35"/>
      <c r="J1994" s="35">
        <v>3267558.76</v>
      </c>
      <c r="K1994" s="30">
        <v>667381.87</v>
      </c>
      <c r="L1994" s="31"/>
      <c r="M1994" s="30"/>
      <c r="N1994" s="30" t="s">
        <v>116</v>
      </c>
      <c r="O1994" s="34">
        <v>10014473.699999999</v>
      </c>
      <c r="P1994" s="30"/>
      <c r="Q1994" s="32"/>
      <c r="R1994" s="30"/>
      <c r="S1994" s="30"/>
    </row>
    <row r="1995" spans="1:19" hidden="1" x14ac:dyDescent="0.25">
      <c r="A1995" s="21">
        <v>423</v>
      </c>
      <c r="B1995" s="33" t="s">
        <v>707</v>
      </c>
      <c r="C1995" s="111">
        <f t="shared" si="236"/>
        <v>20934028.98</v>
      </c>
      <c r="D1995" s="29">
        <f t="shared" si="237"/>
        <v>438602.13</v>
      </c>
      <c r="E1995" s="30"/>
      <c r="F1995" s="34">
        <v>2493384.5099999998</v>
      </c>
      <c r="G1995" s="30">
        <v>3961172.23</v>
      </c>
      <c r="H1995" s="35"/>
      <c r="I1995" s="35"/>
      <c r="J1995" s="30">
        <v>3288981.67</v>
      </c>
      <c r="K1995" s="30">
        <v>671757.39</v>
      </c>
      <c r="L1995" s="31"/>
      <c r="M1995" s="30"/>
      <c r="N1995" s="30" t="s">
        <v>116</v>
      </c>
      <c r="O1995" s="34">
        <v>10080131.050000001</v>
      </c>
      <c r="P1995" s="30"/>
      <c r="Q1995" s="32"/>
      <c r="R1995" s="30"/>
      <c r="S1995" s="30"/>
    </row>
    <row r="1996" spans="1:19" hidden="1" x14ac:dyDescent="0.25">
      <c r="A1996" s="201" t="s">
        <v>709</v>
      </c>
      <c r="B1996" s="202"/>
      <c r="C1996" s="66">
        <f t="shared" si="236"/>
        <v>157809379.56999999</v>
      </c>
      <c r="D1996" s="36">
        <f t="shared" ref="D1996:S1996" si="238">ROUND(SUM(D1988:D1995),2)</f>
        <v>3306364.51</v>
      </c>
      <c r="E1996" s="36">
        <f t="shared" si="238"/>
        <v>0</v>
      </c>
      <c r="F1996" s="36">
        <f t="shared" si="238"/>
        <v>4970528.26</v>
      </c>
      <c r="G1996" s="36">
        <f t="shared" si="238"/>
        <v>19631918.719999999</v>
      </c>
      <c r="H1996" s="36">
        <f t="shared" si="238"/>
        <v>0</v>
      </c>
      <c r="I1996" s="36">
        <f t="shared" si="238"/>
        <v>0</v>
      </c>
      <c r="J1996" s="36">
        <f t="shared" si="238"/>
        <v>6556540.4299999997</v>
      </c>
      <c r="K1996" s="36">
        <f t="shared" si="238"/>
        <v>1339139.26</v>
      </c>
      <c r="L1996" s="36">
        <f t="shared" si="238"/>
        <v>0</v>
      </c>
      <c r="M1996" s="36">
        <f t="shared" si="238"/>
        <v>0</v>
      </c>
      <c r="N1996" s="118" t="s">
        <v>19</v>
      </c>
      <c r="O1996" s="36">
        <f t="shared" si="238"/>
        <v>58808976.530000001</v>
      </c>
      <c r="P1996" s="36">
        <f t="shared" si="238"/>
        <v>7898268.3499999996</v>
      </c>
      <c r="Q1996" s="36">
        <f t="shared" si="238"/>
        <v>0</v>
      </c>
      <c r="R1996" s="36">
        <f t="shared" si="238"/>
        <v>55297643.509999998</v>
      </c>
      <c r="S1996" s="36">
        <f t="shared" si="238"/>
        <v>0</v>
      </c>
    </row>
    <row r="1997" spans="1:19" ht="15.75" hidden="1" x14ac:dyDescent="0.25">
      <c r="A1997" s="188" t="s">
        <v>710</v>
      </c>
      <c r="B1997" s="189"/>
      <c r="C1997" s="190"/>
      <c r="D1997" s="117"/>
      <c r="E1997" s="30"/>
      <c r="F1997" s="30"/>
      <c r="G1997" s="30"/>
      <c r="H1997" s="30"/>
      <c r="I1997" s="30"/>
      <c r="J1997" s="30"/>
      <c r="K1997" s="30"/>
      <c r="L1997" s="9"/>
      <c r="M1997" s="30"/>
      <c r="N1997" s="35"/>
      <c r="O1997" s="30"/>
      <c r="P1997" s="30"/>
      <c r="Q1997" s="30"/>
      <c r="R1997" s="30"/>
      <c r="S1997" s="35"/>
    </row>
    <row r="1998" spans="1:19" hidden="1" x14ac:dyDescent="0.25">
      <c r="A1998" s="21">
        <v>424</v>
      </c>
      <c r="B1998" s="33" t="s">
        <v>1165</v>
      </c>
      <c r="C1998" s="111">
        <f>ROUND(SUM(D1998+E1998+F1998+G1998+H1998+I1998+J1998+K1998+M1998+O1998+P1998+Q1998+R1998+S1998),2)</f>
        <v>549105.51</v>
      </c>
      <c r="D1998" s="29"/>
      <c r="E1998" s="30">
        <v>549105.51</v>
      </c>
      <c r="F1998" s="34"/>
      <c r="G1998" s="34"/>
      <c r="H1998" s="34"/>
      <c r="I1998" s="34"/>
      <c r="J1998" s="34"/>
      <c r="K1998" s="30"/>
      <c r="L1998" s="31"/>
      <c r="M1998" s="30"/>
      <c r="N1998" s="30"/>
      <c r="O1998" s="30"/>
      <c r="P1998" s="30"/>
      <c r="Q1998" s="30"/>
      <c r="R1998" s="30"/>
      <c r="S1998" s="30"/>
    </row>
    <row r="1999" spans="1:19" hidden="1" x14ac:dyDescent="0.25">
      <c r="A1999" s="21">
        <v>425</v>
      </c>
      <c r="B1999" s="33" t="s">
        <v>1026</v>
      </c>
      <c r="C1999" s="111">
        <f>ROUND(SUM(D1999+E1999+F1999+G1999+H1999+I1999+J1999+K1999+M1999+O1999+P1999+Q1999+R1999+S1999),2)</f>
        <v>5701341.7699999996</v>
      </c>
      <c r="D1999" s="29">
        <f>ROUND((F1999+G1999+H1999+I1999+J1999+K1999+M1999+O1999+P1999+Q1999+R1999+S1999)*0.0214,2)</f>
        <v>119452.43</v>
      </c>
      <c r="E1999" s="30"/>
      <c r="F1999" s="34"/>
      <c r="G1999" s="34">
        <v>2692664.23</v>
      </c>
      <c r="H1999" s="34">
        <v>1954542.99</v>
      </c>
      <c r="I1999" s="34">
        <v>934682.12</v>
      </c>
      <c r="J1999" s="34"/>
      <c r="K1999" s="30"/>
      <c r="L1999" s="31"/>
      <c r="M1999" s="30"/>
      <c r="N1999" s="30"/>
      <c r="O1999" s="30"/>
      <c r="P1999" s="30"/>
      <c r="Q1999" s="30"/>
      <c r="R1999" s="30"/>
      <c r="S1999" s="30"/>
    </row>
    <row r="2000" spans="1:19" hidden="1" x14ac:dyDescent="0.25">
      <c r="A2000" s="21">
        <v>426</v>
      </c>
      <c r="B2000" s="33" t="s">
        <v>1092</v>
      </c>
      <c r="C2000" s="111">
        <f>ROUND(SUM(D2000+E2000+F2000+G2000+H2000+I2000+J2000+K2000+M2000+O2000+P2000+Q2000+R2000+S2000),2)</f>
        <v>7939865.5700000003</v>
      </c>
      <c r="D2000" s="29">
        <f>ROUND((F2000+G2000+H2000+I2000+J2000+K2000+M2000+O2000+P2000+Q2000+R2000+S2000)*0.0214,2)</f>
        <v>158589.81</v>
      </c>
      <c r="E2000" s="30">
        <v>370536.94</v>
      </c>
      <c r="F2000" s="34"/>
      <c r="G2000" s="30"/>
      <c r="H2000" s="35"/>
      <c r="I2000" s="35"/>
      <c r="J2000" s="30"/>
      <c r="K2000" s="30"/>
      <c r="L2000" s="31">
        <v>4</v>
      </c>
      <c r="M2000" s="30">
        <v>7410738.8200000003</v>
      </c>
      <c r="N2000" s="30"/>
      <c r="O2000" s="34"/>
      <c r="P2000" s="30"/>
      <c r="Q2000" s="32"/>
      <c r="R2000" s="30"/>
      <c r="S2000" s="30"/>
    </row>
    <row r="2001" spans="1:19" hidden="1" x14ac:dyDescent="0.25">
      <c r="A2001" s="21">
        <v>427</v>
      </c>
      <c r="B2001" s="33" t="s">
        <v>743</v>
      </c>
      <c r="C2001" s="111">
        <f>ROUND(SUM(D2001+E2001+F2001+G2001+H2001+I2001+J2001+K2001+M2001+O2001+P2001+Q2001+R2001+S2001),2)</f>
        <v>2219775.13</v>
      </c>
      <c r="D2001" s="29">
        <f>ROUND((F2001+G2001+H2001+I2001+J2001+K2001+M2001+O2001+P2001+Q2001+R2001+S2001)*0.0214,2)</f>
        <v>46507.92</v>
      </c>
      <c r="E2001" s="30"/>
      <c r="F2001" s="30"/>
      <c r="G2001" s="34">
        <v>1613257.67</v>
      </c>
      <c r="H2001" s="30"/>
      <c r="I2001" s="30">
        <v>560009.54</v>
      </c>
      <c r="J2001" s="30"/>
      <c r="K2001" s="35"/>
      <c r="L2001" s="31"/>
      <c r="M2001" s="30"/>
      <c r="N2001" s="30"/>
      <c r="O2001" s="35"/>
      <c r="P2001" s="30"/>
      <c r="Q2001" s="30"/>
      <c r="R2001" s="30"/>
      <c r="S2001" s="30"/>
    </row>
    <row r="2002" spans="1:19" hidden="1" x14ac:dyDescent="0.25">
      <c r="A2002" s="168" t="s">
        <v>778</v>
      </c>
      <c r="B2002" s="168"/>
      <c r="C2002" s="66">
        <f>ROUND(SUM(D2002+E2002+F2002+G2002+H2002+I2002+J2002+K2002+M2002+O2002+P2002+Q2002+R2002+S2002),2)</f>
        <v>16410087.98</v>
      </c>
      <c r="D2002" s="36">
        <f t="shared" ref="D2002:M2002" si="239">ROUND(SUM(D1998:D2001),2)</f>
        <v>324550.15999999997</v>
      </c>
      <c r="E2002" s="36">
        <f t="shared" si="239"/>
        <v>919642.45</v>
      </c>
      <c r="F2002" s="36">
        <f t="shared" si="239"/>
        <v>0</v>
      </c>
      <c r="G2002" s="36">
        <f t="shared" si="239"/>
        <v>4305921.9000000004</v>
      </c>
      <c r="H2002" s="36">
        <f t="shared" si="239"/>
        <v>1954542.99</v>
      </c>
      <c r="I2002" s="36">
        <f t="shared" si="239"/>
        <v>1494691.66</v>
      </c>
      <c r="J2002" s="36">
        <f t="shared" si="239"/>
        <v>0</v>
      </c>
      <c r="K2002" s="36">
        <f t="shared" si="239"/>
        <v>0</v>
      </c>
      <c r="L2002" s="36">
        <f t="shared" si="239"/>
        <v>4</v>
      </c>
      <c r="M2002" s="36">
        <f t="shared" si="239"/>
        <v>7410738.8200000003</v>
      </c>
      <c r="N2002" s="118" t="s">
        <v>19</v>
      </c>
      <c r="O2002" s="36">
        <f>ROUND(SUM(O1998:O2001),2)</f>
        <v>0</v>
      </c>
      <c r="P2002" s="36">
        <f>ROUND(SUM(P1998:P2001),2)</f>
        <v>0</v>
      </c>
      <c r="Q2002" s="36">
        <f>ROUND(SUM(Q1998:Q2001),2)</f>
        <v>0</v>
      </c>
      <c r="R2002" s="36">
        <f>ROUND(SUM(R1998:R2001),2)</f>
        <v>0</v>
      </c>
      <c r="S2002" s="36">
        <f>ROUND(SUM(S1998:S2001),2)</f>
        <v>0</v>
      </c>
    </row>
    <row r="2003" spans="1:19" ht="15.75" hidden="1" x14ac:dyDescent="0.25">
      <c r="A2003" s="188" t="s">
        <v>779</v>
      </c>
      <c r="B2003" s="189"/>
      <c r="C2003" s="190"/>
      <c r="D2003" s="117"/>
      <c r="E2003" s="30"/>
      <c r="F2003" s="30"/>
      <c r="G2003" s="30"/>
      <c r="H2003" s="30"/>
      <c r="I2003" s="30"/>
      <c r="J2003" s="30"/>
      <c r="K2003" s="30"/>
      <c r="L2003" s="9"/>
      <c r="M2003" s="30"/>
      <c r="N2003" s="35"/>
      <c r="O2003" s="30"/>
      <c r="P2003" s="30"/>
      <c r="Q2003" s="30"/>
      <c r="R2003" s="30"/>
      <c r="S2003" s="35"/>
    </row>
    <row r="2004" spans="1:19" hidden="1" x14ac:dyDescent="0.25">
      <c r="A2004" s="21">
        <v>428</v>
      </c>
      <c r="B2004" s="28" t="s">
        <v>1037</v>
      </c>
      <c r="C2004" s="111">
        <f t="shared" ref="C2004:C2017" si="240">ROUND(SUM(D2004+E2004+F2004+G2004+H2004+I2004+J2004+K2004+M2004+O2004+P2004+Q2004+R2004+S2004),2)</f>
        <v>20891333.850000001</v>
      </c>
      <c r="D2004" s="29">
        <v>487555.77</v>
      </c>
      <c r="E2004" s="30"/>
      <c r="F2004" s="30"/>
      <c r="G2004" s="30">
        <v>8979085.0299999993</v>
      </c>
      <c r="H2004" s="30"/>
      <c r="I2004" s="30"/>
      <c r="J2004" s="30"/>
      <c r="K2004" s="30"/>
      <c r="L2004" s="31"/>
      <c r="M2004" s="30"/>
      <c r="N2004" s="30" t="s">
        <v>116</v>
      </c>
      <c r="O2004" s="30">
        <v>11424693.049999999</v>
      </c>
      <c r="P2004" s="30"/>
      <c r="Q2004" s="32"/>
      <c r="R2004" s="30"/>
      <c r="S2004" s="77"/>
    </row>
    <row r="2005" spans="1:19" hidden="1" x14ac:dyDescent="0.25">
      <c r="A2005" s="21">
        <v>429</v>
      </c>
      <c r="B2005" s="28" t="s">
        <v>1038</v>
      </c>
      <c r="C2005" s="111">
        <f t="shared" si="240"/>
        <v>5083533.54</v>
      </c>
      <c r="D2005" s="29">
        <f>ROUND((F2005+G2005+H2005+I2005+J2005+K2005+M2005+O2005+P2005+Q2005+R2005+S2005)*0.0214,2)</f>
        <v>106508.34</v>
      </c>
      <c r="E2005" s="30"/>
      <c r="F2005" s="30"/>
      <c r="G2005" s="30">
        <f>4801750.1/2</f>
        <v>2400875.0499999998</v>
      </c>
      <c r="H2005" s="30">
        <f>3485470.56/2</f>
        <v>1742735.28</v>
      </c>
      <c r="I2005" s="30">
        <f>1666829.74/2</f>
        <v>833414.87</v>
      </c>
      <c r="J2005" s="30"/>
      <c r="K2005" s="34"/>
      <c r="L2005" s="31"/>
      <c r="M2005" s="30"/>
      <c r="N2005" s="30"/>
      <c r="O2005" s="35"/>
      <c r="P2005" s="30"/>
      <c r="Q2005" s="35"/>
      <c r="R2005" s="30"/>
      <c r="S2005" s="77"/>
    </row>
    <row r="2006" spans="1:19" hidden="1" x14ac:dyDescent="0.25">
      <c r="A2006" s="21">
        <v>430</v>
      </c>
      <c r="B2006" s="33" t="s">
        <v>1039</v>
      </c>
      <c r="C2006" s="111">
        <f t="shared" si="240"/>
        <v>4377579.18</v>
      </c>
      <c r="D2006" s="29">
        <f>ROUND((F2006+G2006+H2006+I2006+J2006+K2006+M2006+O2006+P2006+Q2006+R2006+S2006)*0.0214,2)</f>
        <v>91717.440000000002</v>
      </c>
      <c r="E2006" s="30"/>
      <c r="F2006" s="30"/>
      <c r="G2006" s="30">
        <v>2067469.61</v>
      </c>
      <c r="H2006" s="30">
        <v>1500728.61</v>
      </c>
      <c r="I2006" s="30">
        <v>717663.52</v>
      </c>
      <c r="J2006" s="30"/>
      <c r="K2006" s="30"/>
      <c r="L2006" s="31"/>
      <c r="M2006" s="30"/>
      <c r="N2006" s="69"/>
      <c r="O2006" s="69"/>
      <c r="P2006" s="30"/>
      <c r="Q2006" s="32"/>
      <c r="R2006" s="30"/>
      <c r="S2006" s="77"/>
    </row>
    <row r="2007" spans="1:19" hidden="1" x14ac:dyDescent="0.25">
      <c r="A2007" s="21">
        <v>431</v>
      </c>
      <c r="B2007" s="33" t="s">
        <v>1040</v>
      </c>
      <c r="C2007" s="111">
        <f t="shared" si="240"/>
        <v>10146678.57</v>
      </c>
      <c r="D2007" s="29">
        <f>ROUND((F2007+G2007+H2007+I2007+J2007+K2007+M2007+O2007+P2007+Q2007+R2007+S2007)*0.0214,2)</f>
        <v>212589.51</v>
      </c>
      <c r="E2007" s="30"/>
      <c r="F2007" s="30"/>
      <c r="G2007" s="30">
        <v>4792120.92</v>
      </c>
      <c r="H2007" s="35">
        <v>3478480.98</v>
      </c>
      <c r="I2007" s="35">
        <v>1663487.16</v>
      </c>
      <c r="J2007" s="35"/>
      <c r="K2007" s="30"/>
      <c r="L2007" s="31"/>
      <c r="M2007" s="30"/>
      <c r="N2007" s="30"/>
      <c r="O2007" s="34"/>
      <c r="P2007" s="30"/>
      <c r="Q2007" s="32"/>
      <c r="R2007" s="30"/>
      <c r="S2007" s="77"/>
    </row>
    <row r="2008" spans="1:19" hidden="1" x14ac:dyDescent="0.25">
      <c r="A2008" s="21">
        <v>432</v>
      </c>
      <c r="B2008" s="33" t="s">
        <v>1041</v>
      </c>
      <c r="C2008" s="111">
        <f t="shared" si="240"/>
        <v>10435171.91</v>
      </c>
      <c r="D2008" s="29">
        <f>ROUND((F2008+G2008+H2008+I2008+J2008+K2008+M2008+O2008+P2008+Q2008+R2008+S2008)*0.0214,2)</f>
        <v>218633.91</v>
      </c>
      <c r="E2008" s="30"/>
      <c r="F2008" s="30"/>
      <c r="G2008" s="35">
        <v>4026477.82</v>
      </c>
      <c r="H2008" s="30">
        <v>2922719.76</v>
      </c>
      <c r="I2008" s="35">
        <v>1397709.76</v>
      </c>
      <c r="J2008" s="35"/>
      <c r="K2008" s="30"/>
      <c r="L2008" s="31"/>
      <c r="M2008" s="30"/>
      <c r="N2008" s="30"/>
      <c r="O2008" s="34"/>
      <c r="P2008" s="30">
        <v>1869630.66</v>
      </c>
      <c r="Q2008" s="32"/>
      <c r="R2008" s="30"/>
      <c r="S2008" s="77"/>
    </row>
    <row r="2009" spans="1:19" hidden="1" x14ac:dyDescent="0.25">
      <c r="A2009" s="21">
        <v>433</v>
      </c>
      <c r="B2009" s="33" t="s">
        <v>1042</v>
      </c>
      <c r="C2009" s="111">
        <f t="shared" si="240"/>
        <v>20690148.780000001</v>
      </c>
      <c r="D2009" s="29">
        <f>ROUND((F2009+G2009+H2009+I2009+J2009+K2009+M2009+O2009+P2009+Q2009+R2009+S2009)*0.0214,2)</f>
        <v>433492.45</v>
      </c>
      <c r="E2009" s="30"/>
      <c r="F2009" s="35"/>
      <c r="G2009" s="35">
        <v>9771640.4499999993</v>
      </c>
      <c r="H2009" s="35">
        <v>7092989.9400000004</v>
      </c>
      <c r="I2009" s="35">
        <v>3392025.94</v>
      </c>
      <c r="J2009" s="35"/>
      <c r="K2009" s="30"/>
      <c r="L2009" s="31"/>
      <c r="M2009" s="30"/>
      <c r="N2009" s="30"/>
      <c r="O2009" s="34"/>
      <c r="P2009" s="30"/>
      <c r="Q2009" s="32"/>
      <c r="R2009" s="30"/>
      <c r="S2009" s="77"/>
    </row>
    <row r="2010" spans="1:19" hidden="1" x14ac:dyDescent="0.25">
      <c r="A2010" s="21">
        <v>434</v>
      </c>
      <c r="B2010" s="33" t="s">
        <v>1093</v>
      </c>
      <c r="C2010" s="111">
        <f t="shared" si="240"/>
        <v>482760.86</v>
      </c>
      <c r="D2010" s="29"/>
      <c r="E2010" s="30">
        <v>482760.86</v>
      </c>
      <c r="F2010" s="30"/>
      <c r="G2010" s="30"/>
      <c r="H2010" s="30"/>
      <c r="I2010" s="30"/>
      <c r="J2010" s="30"/>
      <c r="K2010" s="30"/>
      <c r="L2010" s="31"/>
      <c r="M2010" s="30"/>
      <c r="N2010" s="30"/>
      <c r="O2010" s="34"/>
      <c r="P2010" s="30"/>
      <c r="Q2010" s="32"/>
      <c r="R2010" s="30"/>
      <c r="S2010" s="77"/>
    </row>
    <row r="2011" spans="1:19" hidden="1" x14ac:dyDescent="0.25">
      <c r="A2011" s="21">
        <v>435</v>
      </c>
      <c r="B2011" s="33" t="s">
        <v>1043</v>
      </c>
      <c r="C2011" s="111">
        <f t="shared" si="240"/>
        <v>30290665.18</v>
      </c>
      <c r="D2011" s="29">
        <f t="shared" ref="D2011:D2016" si="241">ROUND((F2011+G2011+H2011+I2011+J2011+K2011+M2011+O2011+P2011+Q2011+R2011+S2011)*0.0214,2)</f>
        <v>634638.96</v>
      </c>
      <c r="E2011" s="30"/>
      <c r="F2011" s="34"/>
      <c r="G2011" s="34">
        <v>11687846.880000001</v>
      </c>
      <c r="H2011" s="34">
        <v>8483916.3599999994</v>
      </c>
      <c r="I2011" s="34">
        <v>4057197.97</v>
      </c>
      <c r="J2011" s="34"/>
      <c r="K2011" s="30"/>
      <c r="L2011" s="31"/>
      <c r="M2011" s="30"/>
      <c r="N2011" s="30"/>
      <c r="O2011" s="35"/>
      <c r="P2011" s="30">
        <v>5427065.0099999998</v>
      </c>
      <c r="Q2011" s="32"/>
      <c r="R2011" s="30"/>
      <c r="S2011" s="77"/>
    </row>
    <row r="2012" spans="1:19" hidden="1" x14ac:dyDescent="0.25">
      <c r="A2012" s="21">
        <v>436</v>
      </c>
      <c r="B2012" s="33" t="s">
        <v>1044</v>
      </c>
      <c r="C2012" s="111">
        <f t="shared" si="240"/>
        <v>30363645.32</v>
      </c>
      <c r="D2012" s="29">
        <f t="shared" si="241"/>
        <v>636168.01</v>
      </c>
      <c r="E2012" s="30"/>
      <c r="F2012" s="34"/>
      <c r="G2012" s="30">
        <v>11947587.779999999</v>
      </c>
      <c r="H2012" s="30">
        <v>8672455.8000000007</v>
      </c>
      <c r="I2012" s="30">
        <v>4147361.73</v>
      </c>
      <c r="J2012" s="30">
        <v>4960072</v>
      </c>
      <c r="K2012" s="30"/>
      <c r="L2012" s="31"/>
      <c r="M2012" s="30"/>
      <c r="N2012" s="30"/>
      <c r="O2012" s="32"/>
      <c r="P2012" s="35"/>
      <c r="Q2012" s="32"/>
      <c r="R2012" s="30"/>
      <c r="S2012" s="77"/>
    </row>
    <row r="2013" spans="1:19" hidden="1" x14ac:dyDescent="0.25">
      <c r="A2013" s="21">
        <v>437</v>
      </c>
      <c r="B2013" s="33" t="s">
        <v>1045</v>
      </c>
      <c r="C2013" s="111">
        <f t="shared" si="240"/>
        <v>4868603.2</v>
      </c>
      <c r="D2013" s="29">
        <f t="shared" si="241"/>
        <v>102005.2</v>
      </c>
      <c r="E2013" s="30"/>
      <c r="F2013" s="34"/>
      <c r="G2013" s="34"/>
      <c r="H2013" s="34"/>
      <c r="I2013" s="34"/>
      <c r="J2013" s="34"/>
      <c r="K2013" s="30"/>
      <c r="L2013" s="31"/>
      <c r="M2013" s="30"/>
      <c r="N2013" s="30" t="s">
        <v>116</v>
      </c>
      <c r="O2013" s="35">
        <v>4766598</v>
      </c>
      <c r="P2013" s="35"/>
      <c r="Q2013" s="35"/>
      <c r="R2013" s="30"/>
      <c r="S2013" s="77"/>
    </row>
    <row r="2014" spans="1:19" hidden="1" x14ac:dyDescent="0.25">
      <c r="A2014" s="21">
        <v>438</v>
      </c>
      <c r="B2014" s="33" t="s">
        <v>1046</v>
      </c>
      <c r="C2014" s="111">
        <f t="shared" si="240"/>
        <v>12333821.73</v>
      </c>
      <c r="D2014" s="29">
        <f t="shared" si="241"/>
        <v>258413.73</v>
      </c>
      <c r="E2014" s="30"/>
      <c r="F2014" s="34"/>
      <c r="G2014" s="34"/>
      <c r="H2014" s="32"/>
      <c r="I2014" s="32"/>
      <c r="J2014" s="32">
        <v>2970713</v>
      </c>
      <c r="K2014" s="30"/>
      <c r="L2014" s="31"/>
      <c r="M2014" s="30"/>
      <c r="N2014" s="30" t="s">
        <v>116</v>
      </c>
      <c r="O2014" s="30">
        <v>9104695</v>
      </c>
      <c r="P2014" s="30"/>
      <c r="Q2014" s="32"/>
      <c r="R2014" s="30"/>
      <c r="S2014" s="77"/>
    </row>
    <row r="2015" spans="1:19" hidden="1" x14ac:dyDescent="0.25">
      <c r="A2015" s="21">
        <v>439</v>
      </c>
      <c r="B2015" s="33" t="s">
        <v>1047</v>
      </c>
      <c r="C2015" s="111">
        <f t="shared" si="240"/>
        <v>19130956.530000001</v>
      </c>
      <c r="D2015" s="29">
        <f t="shared" si="241"/>
        <v>400824.82</v>
      </c>
      <c r="E2015" s="30"/>
      <c r="F2015" s="34"/>
      <c r="G2015" s="34">
        <v>7381801.9299999997</v>
      </c>
      <c r="H2015" s="34">
        <v>5358265.79</v>
      </c>
      <c r="I2015" s="34">
        <v>2562442.17</v>
      </c>
      <c r="J2015" s="34"/>
      <c r="K2015" s="30"/>
      <c r="L2015" s="31"/>
      <c r="M2015" s="35"/>
      <c r="N2015" s="35"/>
      <c r="O2015" s="35"/>
      <c r="P2015" s="30">
        <v>3427621.82</v>
      </c>
      <c r="Q2015" s="30"/>
      <c r="R2015" s="30"/>
      <c r="S2015" s="77"/>
    </row>
    <row r="2016" spans="1:19" ht="37.9" hidden="1" customHeight="1" x14ac:dyDescent="0.25">
      <c r="A2016" s="21">
        <v>440</v>
      </c>
      <c r="B2016" s="33" t="s">
        <v>1094</v>
      </c>
      <c r="C2016" s="111">
        <f t="shared" si="240"/>
        <v>3575551.19</v>
      </c>
      <c r="D2016" s="29">
        <f t="shared" si="241"/>
        <v>71417.58</v>
      </c>
      <c r="E2016" s="30">
        <v>166863.51</v>
      </c>
      <c r="F2016" s="32"/>
      <c r="G2016" s="32"/>
      <c r="H2016" s="32"/>
      <c r="I2016" s="32"/>
      <c r="J2016" s="32"/>
      <c r="K2016" s="30"/>
      <c r="L2016" s="31"/>
      <c r="M2016" s="30"/>
      <c r="N2016" s="30"/>
      <c r="O2016" s="34"/>
      <c r="P2016" s="30">
        <v>3337270.1</v>
      </c>
      <c r="Q2016" s="30"/>
      <c r="R2016" s="30"/>
      <c r="S2016" s="77"/>
    </row>
    <row r="2017" spans="1:19" ht="21" hidden="1" customHeight="1" x14ac:dyDescent="0.25">
      <c r="A2017" s="176" t="s">
        <v>1095</v>
      </c>
      <c r="B2017" s="177"/>
      <c r="C2017" s="66">
        <f t="shared" si="240"/>
        <v>172670449.84</v>
      </c>
      <c r="D2017" s="36">
        <f>ROUND(SUM(D2004:D2016),2)</f>
        <v>3653965.72</v>
      </c>
      <c r="E2017" s="36">
        <f t="shared" ref="E2017:S2017" si="242">ROUND(SUM(E2004:E2016),2)</f>
        <v>649624.37</v>
      </c>
      <c r="F2017" s="36">
        <f t="shared" si="242"/>
        <v>0</v>
      </c>
      <c r="G2017" s="36">
        <f t="shared" si="242"/>
        <v>63054905.469999999</v>
      </c>
      <c r="H2017" s="36">
        <f t="shared" si="242"/>
        <v>39252292.520000003</v>
      </c>
      <c r="I2017" s="36">
        <f t="shared" si="242"/>
        <v>18771303.120000001</v>
      </c>
      <c r="J2017" s="36">
        <f t="shared" si="242"/>
        <v>7930785</v>
      </c>
      <c r="K2017" s="36">
        <f t="shared" si="242"/>
        <v>0</v>
      </c>
      <c r="L2017" s="36">
        <f t="shared" si="242"/>
        <v>0</v>
      </c>
      <c r="M2017" s="36">
        <f t="shared" si="242"/>
        <v>0</v>
      </c>
      <c r="N2017" s="118" t="s">
        <v>19</v>
      </c>
      <c r="O2017" s="36">
        <f t="shared" si="242"/>
        <v>25295986.050000001</v>
      </c>
      <c r="P2017" s="36">
        <f t="shared" si="242"/>
        <v>14061587.59</v>
      </c>
      <c r="Q2017" s="36">
        <f t="shared" si="242"/>
        <v>0</v>
      </c>
      <c r="R2017" s="36">
        <f t="shared" si="242"/>
        <v>0</v>
      </c>
      <c r="S2017" s="36">
        <f t="shared" si="242"/>
        <v>0</v>
      </c>
    </row>
    <row r="2018" spans="1:19" x14ac:dyDescent="0.25">
      <c r="G2018" s="88"/>
      <c r="H2018" s="88"/>
      <c r="I2018" s="88"/>
      <c r="J2018" s="88"/>
    </row>
    <row r="2020" spans="1:19" x14ac:dyDescent="0.25">
      <c r="C2020" s="88"/>
    </row>
  </sheetData>
  <autoFilter ref="A7:S2017"/>
  <sortState ref="B1198:S1206">
    <sortCondition ref="B1198"/>
  </sortState>
  <customSheetViews>
    <customSheetView guid="{9BE27B56-4468-4AF8-9475-4BEA12FF4942}" scale="70" showPageBreaks="1" fitToPage="1" showAutoFilter="1" hiddenRows="1">
      <pane xSplit="2" ySplit="7" topLeftCell="F8" activePane="bottomRight" state="frozen"/>
      <selection pane="bottomRight" activeCell="Q569" sqref="Q569"/>
      <pageMargins left="0.25" right="0.25" top="0.75" bottom="0.75" header="0.3" footer="0.3"/>
      <pageSetup paperSize="9" scale="43" fitToHeight="0" orientation="landscape" r:id="rId1"/>
      <autoFilter ref="A7:S2017"/>
    </customSheetView>
    <customSheetView guid="{C2BC3CC9-5A33-4838-B0C9-765C41E09E42}" showAutoFilter="1">
      <pane xSplit="2" ySplit="7" topLeftCell="C1643" activePane="bottomRight" state="frozen"/>
      <selection pane="bottomRight" activeCell="C1646" sqref="C1646"/>
      <pageMargins left="0.7" right="0.7" top="0.75" bottom="0.75" header="0.3" footer="0.3"/>
      <autoFilter ref="A7:S2077"/>
    </customSheetView>
    <customSheetView guid="{588C31BA-C36B-4B9E-AE8B-D926F1C5CA78}" scale="80" showAutoFilter="1">
      <pane ySplit="10" topLeftCell="A740" activePane="bottomLeft" state="frozen"/>
      <selection pane="bottomLeft" activeCell="D750" sqref="D750"/>
      <pageMargins left="0.7" right="0.7" top="0.75" bottom="0.75" header="0.3" footer="0.3"/>
      <autoFilter ref="A7:S2077"/>
    </customSheetView>
    <customSheetView guid="{9A943439-F664-43C2-949A-487E1A5DB2A1}" scale="80" fitToPage="1" showAutoFilter="1">
      <pane ySplit="10" topLeftCell="A843" activePane="bottomLeft" state="frozen"/>
      <selection pane="bottomLeft" activeCell="L868" sqref="L868"/>
      <pageMargins left="0.7" right="0.7" top="0.75" bottom="0.75" header="0.3" footer="0.3"/>
      <pageSetup paperSize="9" scale="41" fitToHeight="0" orientation="landscape" r:id="rId2"/>
      <autoFilter ref="A7:S2070"/>
    </customSheetView>
    <customSheetView guid="{95B45164-2B22-4B3E-9BF2-B5657F4E1DD7}" scale="60" showAutoFilter="1">
      <pane ySplit="7" topLeftCell="A8" activePane="bottomLeft" state="frozen"/>
      <selection pane="bottomLeft" activeCell="C19" sqref="C19"/>
      <pageMargins left="0.7" right="0.7" top="0.75" bottom="0.75" header="0.3" footer="0.3"/>
      <autoFilter ref="A7:S2057"/>
    </customSheetView>
    <customSheetView guid="{9595E341-47B0-4869-BE47-43740FED65BC}" scale="80" showPageBreaks="1" showAutoFilter="1" topLeftCell="B1">
      <pane ySplit="10" topLeftCell="A1484" activePane="bottomLeft" state="frozen"/>
      <selection pane="bottomLeft" activeCell="Q1510" sqref="Q1510"/>
      <pageMargins left="0.7" right="0.7" top="0.75" bottom="0.75" header="0.3" footer="0.3"/>
      <pageSetup paperSize="9" orientation="portrait" r:id="rId3"/>
      <autoFilter ref="A7:S2076"/>
    </customSheetView>
    <customSheetView guid="{A299C84D-C097-439E-954D-685D90CA46C9}" scale="70" showPageBreaks="1" fitToPage="1" showAutoFilter="1">
      <pane xSplit="2" ySplit="7" topLeftCell="C1487" activePane="bottomRight" state="frozen"/>
      <selection pane="bottomRight" activeCell="A8" sqref="A8"/>
      <pageMargins left="0.25" right="0.25" top="0.75" bottom="0.75" header="0.3" footer="0.3"/>
      <pageSetup paperSize="9" scale="44" fitToHeight="0" orientation="landscape" r:id="rId4"/>
      <autoFilter ref="A7:S2017"/>
    </customSheetView>
    <customSheetView guid="{CC0B14FE-FE4E-4AA7-81DD-DEB86EDD2118}" scale="70" fitToPage="1" showAutoFilter="1">
      <pane xSplit="2" ySplit="7" topLeftCell="C8" activePane="bottomRight" state="frozen"/>
      <selection pane="bottomRight" activeCell="D2022" sqref="D2022"/>
      <pageMargins left="0.25" right="0.25" top="0.75" bottom="0.75" header="0.3" footer="0.3"/>
      <pageSetup paperSize="9" scale="44" fitToHeight="0" orientation="landscape" r:id="rId5"/>
      <autoFilter ref="A7:S2017"/>
    </customSheetView>
  </customSheetViews>
  <mergeCells count="141">
    <mergeCell ref="A2017:B2017"/>
    <mergeCell ref="A1996:B1996"/>
    <mergeCell ref="A1997:C1997"/>
    <mergeCell ref="A2002:B2002"/>
    <mergeCell ref="A2003:C2003"/>
    <mergeCell ref="A1931:B1931"/>
    <mergeCell ref="A1932:C1932"/>
    <mergeCell ref="A1940:B1940"/>
    <mergeCell ref="A1941:C1941"/>
    <mergeCell ref="A1986:B1986"/>
    <mergeCell ref="A1987:C1987"/>
    <mergeCell ref="A1783:B1783"/>
    <mergeCell ref="A1784:C1784"/>
    <mergeCell ref="A1796:B1796"/>
    <mergeCell ref="A1797:C1797"/>
    <mergeCell ref="A1804:B1804"/>
    <mergeCell ref="A1805:C1805"/>
    <mergeCell ref="A1738:B1738"/>
    <mergeCell ref="A1739:C1739"/>
    <mergeCell ref="A1768:B1768"/>
    <mergeCell ref="A1769:C1769"/>
    <mergeCell ref="A1772:B1772"/>
    <mergeCell ref="A1773:C1773"/>
    <mergeCell ref="A1652:C1652"/>
    <mergeCell ref="A1672:B1672"/>
    <mergeCell ref="A1673:C1673"/>
    <mergeCell ref="A1731:B1731"/>
    <mergeCell ref="A1732:C1732"/>
    <mergeCell ref="A1577:B1577"/>
    <mergeCell ref="A1578:C1578"/>
    <mergeCell ref="A1591:B1591"/>
    <mergeCell ref="A1592:C1592"/>
    <mergeCell ref="A1600:B1600"/>
    <mergeCell ref="A1601:C1601"/>
    <mergeCell ref="A1541:B1541"/>
    <mergeCell ref="A1546:C1546"/>
    <mergeCell ref="A1555:B1555"/>
    <mergeCell ref="A1556:C1556"/>
    <mergeCell ref="A1506:C1506"/>
    <mergeCell ref="A1533:B1533"/>
    <mergeCell ref="A1534:S1534"/>
    <mergeCell ref="A1536:C1536"/>
    <mergeCell ref="A1651:B1651"/>
    <mergeCell ref="A1542:C1542"/>
    <mergeCell ref="A1545:B1545"/>
    <mergeCell ref="A1374:C1374"/>
    <mergeCell ref="A1441:B1441"/>
    <mergeCell ref="A1442:C1442"/>
    <mergeCell ref="A1453:B1453"/>
    <mergeCell ref="A1454:C1454"/>
    <mergeCell ref="A1505:B1505"/>
    <mergeCell ref="A1177:C1177"/>
    <mergeCell ref="A1190:B1190"/>
    <mergeCell ref="A1191:C1191"/>
    <mergeCell ref="A1348:B1348"/>
    <mergeCell ref="A1349:C1349"/>
    <mergeCell ref="A1373:B1373"/>
    <mergeCell ref="A1148:C1148"/>
    <mergeCell ref="A1156:B1156"/>
    <mergeCell ref="A1157:C1157"/>
    <mergeCell ref="A1176:B1176"/>
    <mergeCell ref="A980:C980"/>
    <mergeCell ref="A1089:B1089"/>
    <mergeCell ref="A1090:C1090"/>
    <mergeCell ref="A1103:B1103"/>
    <mergeCell ref="A1104:C1104"/>
    <mergeCell ref="A1144:B1144"/>
    <mergeCell ref="A1145:C1145"/>
    <mergeCell ref="A1147:B1147"/>
    <mergeCell ref="A865:B865"/>
    <mergeCell ref="A866:C866"/>
    <mergeCell ref="A954:B954"/>
    <mergeCell ref="A955:C955"/>
    <mergeCell ref="A979:B979"/>
    <mergeCell ref="A765:C765"/>
    <mergeCell ref="A768:B768"/>
    <mergeCell ref="A769:C769"/>
    <mergeCell ref="A811:B811"/>
    <mergeCell ref="A812:C812"/>
    <mergeCell ref="A834:B834"/>
    <mergeCell ref="A752:B752"/>
    <mergeCell ref="A753:S753"/>
    <mergeCell ref="A755:C755"/>
    <mergeCell ref="A760:B760"/>
    <mergeCell ref="A677:B677"/>
    <mergeCell ref="A678:C678"/>
    <mergeCell ref="A732:B732"/>
    <mergeCell ref="A733:C733"/>
    <mergeCell ref="A835:C835"/>
    <mergeCell ref="A761:C761"/>
    <mergeCell ref="A764:B764"/>
    <mergeCell ref="A566:B566"/>
    <mergeCell ref="A567:C567"/>
    <mergeCell ref="A593:B593"/>
    <mergeCell ref="A594:C594"/>
    <mergeCell ref="A656:B656"/>
    <mergeCell ref="A657:C657"/>
    <mergeCell ref="A359:B359"/>
    <mergeCell ref="A360:C360"/>
    <mergeCell ref="A381:B381"/>
    <mergeCell ref="A382:C382"/>
    <mergeCell ref="A388:B388"/>
    <mergeCell ref="A389:C389"/>
    <mergeCell ref="A296:B296"/>
    <mergeCell ref="A297:C297"/>
    <mergeCell ref="A338:B338"/>
    <mergeCell ref="A339:C339"/>
    <mergeCell ref="A341:B341"/>
    <mergeCell ref="A342:C342"/>
    <mergeCell ref="A152:B152"/>
    <mergeCell ref="A153:C153"/>
    <mergeCell ref="A182:B182"/>
    <mergeCell ref="A183:C183"/>
    <mergeCell ref="A279:B279"/>
    <mergeCell ref="A280:C280"/>
    <mergeCell ref="A65:B65"/>
    <mergeCell ref="A66:C66"/>
    <mergeCell ref="A93:B93"/>
    <mergeCell ref="A94:C94"/>
    <mergeCell ref="A111:B111"/>
    <mergeCell ref="A112:C112"/>
    <mergeCell ref="A22:B22"/>
    <mergeCell ref="A23:C23"/>
    <mergeCell ref="A34:B34"/>
    <mergeCell ref="A35:C35"/>
    <mergeCell ref="P4:P5"/>
    <mergeCell ref="Q4:Q5"/>
    <mergeCell ref="R4:R5"/>
    <mergeCell ref="S4:S5"/>
    <mergeCell ref="A9:S9"/>
    <mergeCell ref="A11:C11"/>
    <mergeCell ref="A2:S2"/>
    <mergeCell ref="A3:A6"/>
    <mergeCell ref="B3:B6"/>
    <mergeCell ref="C3:C5"/>
    <mergeCell ref="D3:D5"/>
    <mergeCell ref="E3:E5"/>
    <mergeCell ref="F3:S3"/>
    <mergeCell ref="F4:K4"/>
    <mergeCell ref="L4:M5"/>
    <mergeCell ref="N4:O5"/>
  </mergeCells>
  <phoneticPr fontId="18" type="noConversion"/>
  <pageMargins left="0.25" right="0.25" top="0.75" bottom="0.75" header="0.3" footer="0.3"/>
  <pageSetup paperSize="9" scale="43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0" zoomScaleNormal="80" workbookViewId="0">
      <selection activeCell="C64" sqref="C64"/>
    </sheetView>
  </sheetViews>
  <sheetFormatPr defaultRowHeight="15" x14ac:dyDescent="0.25"/>
  <cols>
    <col min="3" max="3" width="12.7109375" customWidth="1"/>
    <col min="4" max="4" width="40.140625" customWidth="1"/>
    <col min="5" max="5" width="41.140625" style="92" bestFit="1" customWidth="1"/>
    <col min="6" max="6" width="27.140625" customWidth="1"/>
    <col min="7" max="7" width="54.85546875" style="92" customWidth="1"/>
  </cols>
  <sheetData>
    <row r="1" spans="1:7" ht="15.75" thickBot="1" x14ac:dyDescent="0.3"/>
    <row r="2" spans="1:7" ht="31.5" x14ac:dyDescent="0.25">
      <c r="A2" s="85" t="s">
        <v>1102</v>
      </c>
      <c r="B2" s="82" t="s">
        <v>1096</v>
      </c>
      <c r="C2" s="83" t="s">
        <v>1097</v>
      </c>
      <c r="D2" s="83" t="s">
        <v>1098</v>
      </c>
      <c r="E2" s="83" t="s">
        <v>1099</v>
      </c>
      <c r="F2" s="84" t="s">
        <v>1100</v>
      </c>
      <c r="G2" s="83" t="s">
        <v>1101</v>
      </c>
    </row>
    <row r="3" spans="1:7" s="91" customFormat="1" x14ac:dyDescent="0.25">
      <c r="A3" s="99">
        <v>1</v>
      </c>
      <c r="B3" s="89" t="s">
        <v>19</v>
      </c>
      <c r="C3" s="89">
        <v>2020</v>
      </c>
      <c r="D3" s="89" t="s">
        <v>850</v>
      </c>
      <c r="E3" s="86" t="s">
        <v>213</v>
      </c>
      <c r="F3" s="89">
        <v>784748.98</v>
      </c>
      <c r="G3" s="86"/>
    </row>
    <row r="4" spans="1:7" s="91" customFormat="1" x14ac:dyDescent="0.25">
      <c r="A4" s="99">
        <v>2</v>
      </c>
      <c r="B4" s="89" t="s">
        <v>19</v>
      </c>
      <c r="C4" s="89">
        <v>2020</v>
      </c>
      <c r="D4" s="89" t="s">
        <v>850</v>
      </c>
      <c r="E4" s="86" t="s">
        <v>214</v>
      </c>
      <c r="F4" s="89">
        <v>799083.53</v>
      </c>
      <c r="G4" s="86"/>
    </row>
    <row r="5" spans="1:7" s="91" customFormat="1" x14ac:dyDescent="0.25">
      <c r="A5" s="99">
        <v>3</v>
      </c>
      <c r="B5" s="110" t="s">
        <v>19</v>
      </c>
      <c r="C5" s="110">
        <v>2021</v>
      </c>
      <c r="D5" s="110" t="s">
        <v>850</v>
      </c>
      <c r="E5" s="108" t="s">
        <v>1154</v>
      </c>
      <c r="F5" s="109">
        <v>185461.94</v>
      </c>
      <c r="G5" s="86"/>
    </row>
    <row r="6" spans="1:7" s="91" customFormat="1" x14ac:dyDescent="0.25">
      <c r="A6" s="99">
        <v>4</v>
      </c>
      <c r="B6" s="112" t="s">
        <v>19</v>
      </c>
      <c r="C6" s="112">
        <v>2022</v>
      </c>
      <c r="D6" s="112" t="s">
        <v>850</v>
      </c>
      <c r="E6" s="108" t="s">
        <v>1154</v>
      </c>
      <c r="F6" s="111">
        <v>3788616.56</v>
      </c>
      <c r="G6" s="86"/>
    </row>
    <row r="7" spans="1:7" s="91" customFormat="1" x14ac:dyDescent="0.25">
      <c r="A7" s="99">
        <v>5</v>
      </c>
      <c r="B7" s="89" t="s">
        <v>1155</v>
      </c>
      <c r="C7" s="89">
        <v>2021</v>
      </c>
      <c r="D7" s="89" t="s">
        <v>1156</v>
      </c>
      <c r="E7" s="86" t="s">
        <v>1153</v>
      </c>
      <c r="F7" s="89">
        <v>12542740.800000001</v>
      </c>
      <c r="G7" s="86" t="s">
        <v>1160</v>
      </c>
    </row>
    <row r="8" spans="1:7" s="91" customFormat="1" x14ac:dyDescent="0.25">
      <c r="A8" s="99">
        <v>6</v>
      </c>
      <c r="B8" s="89" t="s">
        <v>19</v>
      </c>
      <c r="C8" s="89">
        <v>2020</v>
      </c>
      <c r="D8" s="89" t="s">
        <v>1158</v>
      </c>
      <c r="E8" s="86" t="s">
        <v>372</v>
      </c>
      <c r="F8" s="89">
        <v>425580.49</v>
      </c>
      <c r="G8" s="86" t="s">
        <v>1159</v>
      </c>
    </row>
    <row r="9" spans="1:7" s="91" customFormat="1" x14ac:dyDescent="0.25">
      <c r="A9" s="99">
        <v>7</v>
      </c>
      <c r="B9" s="112" t="s">
        <v>19</v>
      </c>
      <c r="C9" s="112">
        <v>2022</v>
      </c>
      <c r="D9" s="112" t="s">
        <v>1158</v>
      </c>
      <c r="E9" s="86" t="s">
        <v>372</v>
      </c>
      <c r="F9" s="89">
        <v>16522857.17</v>
      </c>
      <c r="G9" s="86" t="s">
        <v>1159</v>
      </c>
    </row>
    <row r="10" spans="1:7" ht="30" x14ac:dyDescent="0.25">
      <c r="A10" s="99">
        <v>8</v>
      </c>
      <c r="B10" s="94" t="s">
        <v>19</v>
      </c>
      <c r="C10" s="94">
        <v>2020</v>
      </c>
      <c r="D10" s="89" t="s">
        <v>1162</v>
      </c>
      <c r="E10" s="96" t="s">
        <v>178</v>
      </c>
      <c r="F10" s="94">
        <v>246962.68</v>
      </c>
      <c r="G10" s="86" t="s">
        <v>1163</v>
      </c>
    </row>
    <row r="11" spans="1:7" ht="30" customHeight="1" x14ac:dyDescent="0.25">
      <c r="A11" s="99">
        <v>9</v>
      </c>
      <c r="B11" s="94" t="s">
        <v>19</v>
      </c>
      <c r="C11" s="94">
        <v>2020</v>
      </c>
      <c r="D11" s="89" t="s">
        <v>1162</v>
      </c>
      <c r="E11" s="86" t="s">
        <v>179</v>
      </c>
      <c r="F11" s="89">
        <v>278124.79999999999</v>
      </c>
      <c r="G11" s="96" t="s">
        <v>1163</v>
      </c>
    </row>
    <row r="12" spans="1:7" ht="33.75" customHeight="1" x14ac:dyDescent="0.25">
      <c r="A12" s="99">
        <v>10</v>
      </c>
      <c r="B12" s="89" t="s">
        <v>1155</v>
      </c>
      <c r="C12" s="89">
        <v>2021</v>
      </c>
      <c r="D12" s="89" t="s">
        <v>1162</v>
      </c>
      <c r="E12" s="86" t="s">
        <v>179</v>
      </c>
      <c r="F12" s="89">
        <v>278124.79999999999</v>
      </c>
      <c r="G12" s="96" t="s">
        <v>1163</v>
      </c>
    </row>
    <row r="13" spans="1:7" ht="30" x14ac:dyDescent="0.25">
      <c r="A13" s="99">
        <v>11</v>
      </c>
      <c r="B13" s="89" t="s">
        <v>19</v>
      </c>
      <c r="C13" s="89">
        <v>2020</v>
      </c>
      <c r="D13" s="89" t="s">
        <v>1162</v>
      </c>
      <c r="E13" s="86" t="s">
        <v>180</v>
      </c>
      <c r="F13" s="89">
        <v>81858.820000000007</v>
      </c>
      <c r="G13" s="86" t="s">
        <v>1163</v>
      </c>
    </row>
    <row r="14" spans="1:7" ht="30" x14ac:dyDescent="0.25">
      <c r="A14" s="99">
        <v>12</v>
      </c>
      <c r="B14" s="89" t="s">
        <v>1155</v>
      </c>
      <c r="C14" s="89">
        <v>2021</v>
      </c>
      <c r="D14" s="89" t="s">
        <v>1162</v>
      </c>
      <c r="E14" s="86" t="s">
        <v>180</v>
      </c>
      <c r="F14" s="89">
        <v>81858.820000000007</v>
      </c>
      <c r="G14" s="86" t="s">
        <v>1163</v>
      </c>
    </row>
    <row r="15" spans="1:7" ht="30" x14ac:dyDescent="0.25">
      <c r="A15" s="99">
        <v>13</v>
      </c>
      <c r="B15" s="89" t="s">
        <v>19</v>
      </c>
      <c r="C15" s="89">
        <v>2020</v>
      </c>
      <c r="D15" s="89" t="s">
        <v>1162</v>
      </c>
      <c r="E15" s="86" t="s">
        <v>181</v>
      </c>
      <c r="F15" s="89">
        <v>84605.75</v>
      </c>
      <c r="G15" s="86" t="s">
        <v>1163</v>
      </c>
    </row>
    <row r="16" spans="1:7" ht="30" x14ac:dyDescent="0.25">
      <c r="A16" s="99">
        <v>14</v>
      </c>
      <c r="B16" s="89" t="s">
        <v>1155</v>
      </c>
      <c r="C16" s="89">
        <v>2021</v>
      </c>
      <c r="D16" s="89" t="s">
        <v>1162</v>
      </c>
      <c r="E16" s="86" t="s">
        <v>181</v>
      </c>
      <c r="F16" s="89">
        <v>84605.75</v>
      </c>
      <c r="G16" s="86" t="s">
        <v>1163</v>
      </c>
    </row>
    <row r="17" spans="1:7" ht="30" x14ac:dyDescent="0.25">
      <c r="A17" s="99">
        <v>15</v>
      </c>
      <c r="B17" s="89" t="s">
        <v>19</v>
      </c>
      <c r="C17" s="89">
        <v>2020</v>
      </c>
      <c r="D17" s="89" t="s">
        <v>1162</v>
      </c>
      <c r="E17" s="86" t="s">
        <v>182</v>
      </c>
      <c r="F17" s="89">
        <v>85115.56</v>
      </c>
      <c r="G17" s="86" t="s">
        <v>1163</v>
      </c>
    </row>
    <row r="18" spans="1:7" ht="30" x14ac:dyDescent="0.25">
      <c r="A18" s="99">
        <v>16</v>
      </c>
      <c r="B18" s="89" t="s">
        <v>1155</v>
      </c>
      <c r="C18" s="89">
        <v>2021</v>
      </c>
      <c r="D18" s="89" t="s">
        <v>1162</v>
      </c>
      <c r="E18" s="102" t="s">
        <v>182</v>
      </c>
      <c r="F18" s="89">
        <v>85115.56</v>
      </c>
      <c r="G18" s="86" t="s">
        <v>1163</v>
      </c>
    </row>
    <row r="19" spans="1:7" ht="30" x14ac:dyDescent="0.25">
      <c r="A19" s="99">
        <v>17</v>
      </c>
      <c r="B19" s="89" t="s">
        <v>19</v>
      </c>
      <c r="C19" s="89">
        <v>2020</v>
      </c>
      <c r="D19" s="89" t="s">
        <v>1162</v>
      </c>
      <c r="E19" s="86" t="s">
        <v>1164</v>
      </c>
      <c r="F19" s="89">
        <v>336500.34</v>
      </c>
      <c r="G19" s="86" t="s">
        <v>1163</v>
      </c>
    </row>
    <row r="20" spans="1:7" ht="30" x14ac:dyDescent="0.25">
      <c r="A20" s="99">
        <v>18</v>
      </c>
      <c r="B20" s="89" t="s">
        <v>1155</v>
      </c>
      <c r="C20" s="89">
        <v>2021</v>
      </c>
      <c r="D20" s="89" t="s">
        <v>1162</v>
      </c>
      <c r="E20" s="86" t="s">
        <v>1164</v>
      </c>
      <c r="F20" s="89">
        <v>336500.34</v>
      </c>
      <c r="G20" s="86" t="s">
        <v>1163</v>
      </c>
    </row>
    <row r="21" spans="1:7" ht="30" x14ac:dyDescent="0.25">
      <c r="A21" s="99">
        <v>19</v>
      </c>
      <c r="B21" s="89" t="s">
        <v>19</v>
      </c>
      <c r="C21" s="89">
        <v>2020</v>
      </c>
      <c r="D21" s="89" t="s">
        <v>1162</v>
      </c>
      <c r="E21" s="86" t="s">
        <v>184</v>
      </c>
      <c r="F21" s="89">
        <v>361422.81</v>
      </c>
      <c r="G21" s="86" t="s">
        <v>1163</v>
      </c>
    </row>
    <row r="22" spans="1:7" ht="30" x14ac:dyDescent="0.25">
      <c r="A22" s="99">
        <v>20</v>
      </c>
      <c r="B22" s="89" t="s">
        <v>1155</v>
      </c>
      <c r="C22" s="89">
        <v>2021</v>
      </c>
      <c r="D22" s="89" t="s">
        <v>1162</v>
      </c>
      <c r="E22" s="86" t="s">
        <v>184</v>
      </c>
      <c r="F22" s="89">
        <v>361422.81</v>
      </c>
      <c r="G22" s="86" t="s">
        <v>1163</v>
      </c>
    </row>
    <row r="23" spans="1:7" ht="30" x14ac:dyDescent="0.25">
      <c r="A23" s="99">
        <v>21</v>
      </c>
      <c r="B23" s="89" t="s">
        <v>19</v>
      </c>
      <c r="C23" s="89">
        <v>2020</v>
      </c>
      <c r="D23" s="89" t="s">
        <v>1162</v>
      </c>
      <c r="E23" s="86" t="s">
        <v>185</v>
      </c>
      <c r="F23" s="89">
        <v>84977.54</v>
      </c>
      <c r="G23" s="86" t="s">
        <v>1163</v>
      </c>
    </row>
    <row r="24" spans="1:7" ht="30" x14ac:dyDescent="0.25">
      <c r="A24" s="99">
        <v>22</v>
      </c>
      <c r="B24" s="89" t="s">
        <v>1155</v>
      </c>
      <c r="C24" s="89">
        <v>2021</v>
      </c>
      <c r="D24" s="89" t="s">
        <v>1162</v>
      </c>
      <c r="E24" s="86" t="s">
        <v>185</v>
      </c>
      <c r="F24" s="89">
        <v>84977.54</v>
      </c>
      <c r="G24" s="86" t="s">
        <v>1163</v>
      </c>
    </row>
    <row r="25" spans="1:7" ht="30" x14ac:dyDescent="0.25">
      <c r="A25" s="99">
        <v>23</v>
      </c>
      <c r="B25" s="89" t="s">
        <v>19</v>
      </c>
      <c r="C25" s="89">
        <v>2020</v>
      </c>
      <c r="D25" s="89" t="s">
        <v>1162</v>
      </c>
      <c r="E25" s="86" t="s">
        <v>186</v>
      </c>
      <c r="F25" s="89">
        <v>338741.36</v>
      </c>
      <c r="G25" s="86" t="s">
        <v>1163</v>
      </c>
    </row>
    <row r="26" spans="1:7" ht="30" x14ac:dyDescent="0.25">
      <c r="A26" s="99">
        <v>24</v>
      </c>
      <c r="B26" s="89" t="s">
        <v>1155</v>
      </c>
      <c r="C26" s="89">
        <v>2021</v>
      </c>
      <c r="D26" s="89" t="s">
        <v>1162</v>
      </c>
      <c r="E26" s="86" t="s">
        <v>186</v>
      </c>
      <c r="F26" s="89">
        <v>338741.36</v>
      </c>
      <c r="G26" s="86" t="s">
        <v>1163</v>
      </c>
    </row>
    <row r="27" spans="1:7" s="115" customFormat="1" ht="30" x14ac:dyDescent="0.25">
      <c r="A27" s="99">
        <v>25</v>
      </c>
      <c r="B27" s="113" t="s">
        <v>19</v>
      </c>
      <c r="C27" s="113">
        <v>2020</v>
      </c>
      <c r="D27" s="113" t="s">
        <v>1162</v>
      </c>
      <c r="E27" s="114" t="s">
        <v>188</v>
      </c>
      <c r="F27" s="113">
        <v>204337.86</v>
      </c>
      <c r="G27" s="114" t="s">
        <v>1163</v>
      </c>
    </row>
    <row r="28" spans="1:7" ht="30" x14ac:dyDescent="0.25">
      <c r="A28" s="99">
        <v>26</v>
      </c>
      <c r="B28" s="89" t="s">
        <v>19</v>
      </c>
      <c r="C28" s="89">
        <v>2020</v>
      </c>
      <c r="D28" s="89" t="s">
        <v>1162</v>
      </c>
      <c r="E28" s="86" t="s">
        <v>189</v>
      </c>
      <c r="F28" s="89">
        <v>339980.02</v>
      </c>
      <c r="G28" s="86" t="s">
        <v>1163</v>
      </c>
    </row>
    <row r="29" spans="1:7" ht="30" x14ac:dyDescent="0.25">
      <c r="A29" s="99">
        <v>27</v>
      </c>
      <c r="B29" s="89" t="s">
        <v>19</v>
      </c>
      <c r="C29" s="89">
        <v>2020</v>
      </c>
      <c r="D29" s="89" t="s">
        <v>1162</v>
      </c>
      <c r="E29" s="86" t="s">
        <v>190</v>
      </c>
      <c r="F29" s="89">
        <v>333535.78000000003</v>
      </c>
      <c r="G29" s="86" t="s">
        <v>1163</v>
      </c>
    </row>
    <row r="30" spans="1:7" ht="30" x14ac:dyDescent="0.25">
      <c r="A30" s="99">
        <v>28</v>
      </c>
      <c r="B30" s="89" t="s">
        <v>19</v>
      </c>
      <c r="C30" s="89">
        <v>2020</v>
      </c>
      <c r="D30" s="89" t="s">
        <v>1162</v>
      </c>
      <c r="E30" s="86" t="s">
        <v>191</v>
      </c>
      <c r="F30" s="89">
        <v>391223.03</v>
      </c>
      <c r="G30" s="86" t="s">
        <v>1163</v>
      </c>
    </row>
    <row r="31" spans="1:7" ht="30" x14ac:dyDescent="0.25">
      <c r="A31" s="99">
        <v>29</v>
      </c>
      <c r="B31" s="89" t="s">
        <v>19</v>
      </c>
      <c r="C31" s="89">
        <v>2020</v>
      </c>
      <c r="D31" s="89" t="s">
        <v>1162</v>
      </c>
      <c r="E31" s="86" t="s">
        <v>192</v>
      </c>
      <c r="F31" s="89">
        <v>361170.86</v>
      </c>
      <c r="G31" s="86" t="s">
        <v>1163</v>
      </c>
    </row>
    <row r="32" spans="1:7" ht="30" x14ac:dyDescent="0.25">
      <c r="A32" s="99">
        <v>30</v>
      </c>
      <c r="B32" s="89" t="s">
        <v>1155</v>
      </c>
      <c r="C32" s="89">
        <v>2022</v>
      </c>
      <c r="D32" s="112" t="s">
        <v>1197</v>
      </c>
      <c r="E32" s="86" t="s">
        <v>1166</v>
      </c>
      <c r="F32" s="100">
        <v>655576</v>
      </c>
      <c r="G32" s="86" t="s">
        <v>1167</v>
      </c>
    </row>
    <row r="33" spans="1:7" x14ac:dyDescent="0.25">
      <c r="A33" s="99">
        <v>31</v>
      </c>
      <c r="B33" s="98" t="s">
        <v>1155</v>
      </c>
      <c r="C33" s="98">
        <v>2021</v>
      </c>
      <c r="D33" s="98" t="s">
        <v>1168</v>
      </c>
      <c r="E33" s="98" t="s">
        <v>1169</v>
      </c>
      <c r="F33" s="98">
        <v>460469.1</v>
      </c>
      <c r="G33" s="86" t="s">
        <v>1171</v>
      </c>
    </row>
    <row r="34" spans="1:7" x14ac:dyDescent="0.25">
      <c r="A34" s="99">
        <v>32</v>
      </c>
      <c r="B34" s="98" t="s">
        <v>1155</v>
      </c>
      <c r="C34" s="98">
        <v>2021</v>
      </c>
      <c r="D34" s="98" t="s">
        <v>1168</v>
      </c>
      <c r="E34" s="98" t="s">
        <v>1170</v>
      </c>
      <c r="F34" s="98">
        <v>273979.11</v>
      </c>
      <c r="G34" s="86" t="s">
        <v>1171</v>
      </c>
    </row>
    <row r="35" spans="1:7" x14ac:dyDescent="0.25">
      <c r="A35" s="99">
        <v>33</v>
      </c>
      <c r="B35" s="98" t="s">
        <v>1155</v>
      </c>
      <c r="C35" s="98">
        <v>2022</v>
      </c>
      <c r="D35" s="98" t="s">
        <v>1168</v>
      </c>
      <c r="E35" s="98" t="s">
        <v>1169</v>
      </c>
      <c r="F35" s="98">
        <v>9406462.7699999996</v>
      </c>
      <c r="G35" s="86" t="s">
        <v>1171</v>
      </c>
    </row>
    <row r="36" spans="1:7" x14ac:dyDescent="0.25">
      <c r="A36" s="99">
        <v>34</v>
      </c>
      <c r="B36" s="98" t="s">
        <v>1155</v>
      </c>
      <c r="C36" s="98">
        <v>2022</v>
      </c>
      <c r="D36" s="98" t="s">
        <v>1168</v>
      </c>
      <c r="E36" s="98" t="s">
        <v>1170</v>
      </c>
      <c r="F36" s="98">
        <v>5596845.3499999996</v>
      </c>
      <c r="G36" s="86" t="s">
        <v>1171</v>
      </c>
    </row>
    <row r="37" spans="1:7" x14ac:dyDescent="0.25">
      <c r="A37" s="99">
        <v>35</v>
      </c>
      <c r="B37" s="98" t="s">
        <v>1155</v>
      </c>
      <c r="C37" s="98">
        <v>2021</v>
      </c>
      <c r="D37" s="89" t="s">
        <v>378</v>
      </c>
      <c r="E37" s="102" t="s">
        <v>1172</v>
      </c>
      <c r="F37" s="89">
        <v>948622.7</v>
      </c>
      <c r="G37" s="86" t="s">
        <v>1173</v>
      </c>
    </row>
    <row r="38" spans="1:7" x14ac:dyDescent="0.25">
      <c r="A38" s="99">
        <v>36</v>
      </c>
      <c r="B38" s="98" t="s">
        <v>1155</v>
      </c>
      <c r="C38" s="98">
        <v>2022</v>
      </c>
      <c r="D38" s="112" t="s">
        <v>378</v>
      </c>
      <c r="E38" s="86" t="s">
        <v>1172</v>
      </c>
      <c r="F38" s="89">
        <v>19378464.690000001</v>
      </c>
      <c r="G38" s="86" t="s">
        <v>1173</v>
      </c>
    </row>
    <row r="39" spans="1:7" x14ac:dyDescent="0.25">
      <c r="A39" s="99">
        <v>37</v>
      </c>
      <c r="B39" s="98" t="s">
        <v>1155</v>
      </c>
      <c r="C39" s="98">
        <v>2021</v>
      </c>
      <c r="D39" s="112" t="s">
        <v>1177</v>
      </c>
      <c r="E39" s="86" t="s">
        <v>1175</v>
      </c>
      <c r="F39" s="89">
        <v>2946649.93</v>
      </c>
      <c r="G39" s="86" t="s">
        <v>1178</v>
      </c>
    </row>
    <row r="40" spans="1:7" x14ac:dyDescent="0.25">
      <c r="A40" s="99">
        <v>38</v>
      </c>
      <c r="B40" s="98" t="s">
        <v>1155</v>
      </c>
      <c r="C40" s="98">
        <v>2021</v>
      </c>
      <c r="D40" s="89" t="s">
        <v>1177</v>
      </c>
      <c r="E40" s="86" t="s">
        <v>1176</v>
      </c>
      <c r="F40" s="89">
        <v>2953996.66</v>
      </c>
      <c r="G40" s="86" t="s">
        <v>1178</v>
      </c>
    </row>
    <row r="41" spans="1:7" x14ac:dyDescent="0.25">
      <c r="A41" s="99">
        <v>39</v>
      </c>
      <c r="B41" s="98" t="s">
        <v>1155</v>
      </c>
      <c r="C41" s="98">
        <v>2021</v>
      </c>
      <c r="D41" s="89" t="s">
        <v>1177</v>
      </c>
      <c r="E41" s="86" t="s">
        <v>1174</v>
      </c>
      <c r="F41" s="89">
        <v>2951233.56</v>
      </c>
      <c r="G41" s="86" t="s">
        <v>1178</v>
      </c>
    </row>
    <row r="42" spans="1:7" x14ac:dyDescent="0.25">
      <c r="A42" s="99">
        <v>40</v>
      </c>
      <c r="B42" s="89" t="s">
        <v>19</v>
      </c>
      <c r="C42" s="89">
        <v>2021</v>
      </c>
      <c r="D42" s="89" t="s">
        <v>1179</v>
      </c>
      <c r="E42" s="86" t="s">
        <v>279</v>
      </c>
      <c r="F42" s="89">
        <v>450988.97</v>
      </c>
      <c r="G42" s="86" t="s">
        <v>1180</v>
      </c>
    </row>
    <row r="43" spans="1:7" ht="30" x14ac:dyDescent="0.25">
      <c r="A43" s="99">
        <v>41</v>
      </c>
      <c r="B43" s="89" t="s">
        <v>1155</v>
      </c>
      <c r="C43" s="89">
        <v>2021</v>
      </c>
      <c r="D43" s="112" t="s">
        <v>1197</v>
      </c>
      <c r="E43" s="86" t="s">
        <v>1181</v>
      </c>
      <c r="F43" s="89"/>
      <c r="G43" s="86" t="s">
        <v>1182</v>
      </c>
    </row>
    <row r="44" spans="1:7" x14ac:dyDescent="0.25">
      <c r="A44" s="99">
        <v>42</v>
      </c>
      <c r="B44" s="89" t="s">
        <v>1155</v>
      </c>
      <c r="C44" s="89">
        <v>2021</v>
      </c>
      <c r="D44" s="89" t="s">
        <v>1186</v>
      </c>
      <c r="E44" s="86" t="s">
        <v>1185</v>
      </c>
      <c r="F44" s="100">
        <v>1532843.58</v>
      </c>
      <c r="G44" s="86" t="s">
        <v>1160</v>
      </c>
    </row>
    <row r="45" spans="1:7" x14ac:dyDescent="0.25">
      <c r="A45" s="99">
        <v>43</v>
      </c>
      <c r="B45" s="89" t="s">
        <v>19</v>
      </c>
      <c r="C45" s="89">
        <v>2020</v>
      </c>
      <c r="D45" s="89" t="s">
        <v>1187</v>
      </c>
      <c r="E45" s="86" t="s">
        <v>1113</v>
      </c>
      <c r="F45" s="100">
        <v>6277168.9199999999</v>
      </c>
      <c r="G45" s="86" t="s">
        <v>1188</v>
      </c>
    </row>
    <row r="46" spans="1:7" x14ac:dyDescent="0.25">
      <c r="A46" s="99">
        <v>44</v>
      </c>
      <c r="B46" s="112" t="s">
        <v>19</v>
      </c>
      <c r="C46" s="112">
        <v>2021</v>
      </c>
      <c r="D46" s="112" t="s">
        <v>1187</v>
      </c>
      <c r="E46" s="86" t="s">
        <v>1113</v>
      </c>
      <c r="F46" s="100">
        <v>1965486.07</v>
      </c>
      <c r="G46" s="86" t="s">
        <v>1188</v>
      </c>
    </row>
    <row r="47" spans="1:7" x14ac:dyDescent="0.25">
      <c r="A47" s="99">
        <v>45</v>
      </c>
      <c r="B47" s="112" t="s">
        <v>19</v>
      </c>
      <c r="C47" s="89">
        <v>2021</v>
      </c>
      <c r="D47" s="89" t="s">
        <v>1179</v>
      </c>
      <c r="E47" s="86" t="s">
        <v>284</v>
      </c>
      <c r="F47" s="100">
        <v>155203.81</v>
      </c>
      <c r="G47" s="86" t="s">
        <v>1189</v>
      </c>
    </row>
    <row r="48" spans="1:7" ht="30" x14ac:dyDescent="0.25">
      <c r="A48" s="99">
        <v>46</v>
      </c>
      <c r="B48" s="89" t="s">
        <v>1155</v>
      </c>
      <c r="C48" s="89">
        <v>2022</v>
      </c>
      <c r="D48" s="89" t="s">
        <v>1162</v>
      </c>
      <c r="E48" s="86" t="s">
        <v>1191</v>
      </c>
      <c r="F48" s="100">
        <v>8121966.5700000003</v>
      </c>
      <c r="G48" s="96" t="s">
        <v>1192</v>
      </c>
    </row>
    <row r="49" spans="1:7" ht="30" x14ac:dyDescent="0.25">
      <c r="A49" s="99">
        <v>47</v>
      </c>
      <c r="B49" s="89" t="s">
        <v>19</v>
      </c>
      <c r="C49" s="112">
        <v>2022</v>
      </c>
      <c r="D49" s="112" t="s">
        <v>1187</v>
      </c>
      <c r="E49" s="86" t="s">
        <v>1086</v>
      </c>
      <c r="F49" s="89">
        <v>3492019.81</v>
      </c>
      <c r="G49" s="86" t="s">
        <v>1193</v>
      </c>
    </row>
    <row r="50" spans="1:7" ht="30" x14ac:dyDescent="0.25">
      <c r="A50" s="99">
        <v>48</v>
      </c>
      <c r="B50" s="89" t="s">
        <v>19</v>
      </c>
      <c r="C50" s="112">
        <v>2022</v>
      </c>
      <c r="D50" s="112" t="s">
        <v>1187</v>
      </c>
      <c r="E50" s="86" t="s">
        <v>1087</v>
      </c>
      <c r="F50" s="89">
        <v>3043335.87</v>
      </c>
      <c r="G50" s="86" t="s">
        <v>1193</v>
      </c>
    </row>
    <row r="51" spans="1:7" ht="30" x14ac:dyDescent="0.25">
      <c r="A51" s="99">
        <v>49</v>
      </c>
      <c r="B51" s="112" t="s">
        <v>19</v>
      </c>
      <c r="C51" s="112">
        <v>2022</v>
      </c>
      <c r="D51" s="112" t="s">
        <v>1187</v>
      </c>
      <c r="E51" s="98" t="s">
        <v>1088</v>
      </c>
      <c r="F51" s="98">
        <v>3927304.13</v>
      </c>
      <c r="G51" s="86" t="s">
        <v>1193</v>
      </c>
    </row>
    <row r="52" spans="1:7" ht="30" x14ac:dyDescent="0.25">
      <c r="A52" s="99">
        <v>50</v>
      </c>
      <c r="B52" s="112" t="s">
        <v>19</v>
      </c>
      <c r="C52" s="112">
        <v>2022</v>
      </c>
      <c r="D52" s="112" t="s">
        <v>1187</v>
      </c>
      <c r="E52" s="98" t="s">
        <v>1089</v>
      </c>
      <c r="F52" s="98">
        <v>3978872.32</v>
      </c>
      <c r="G52" s="86" t="s">
        <v>1193</v>
      </c>
    </row>
    <row r="53" spans="1:7" ht="30" x14ac:dyDescent="0.25">
      <c r="A53" s="99">
        <v>51</v>
      </c>
      <c r="B53" s="112" t="s">
        <v>19</v>
      </c>
      <c r="C53" s="112">
        <v>2022</v>
      </c>
      <c r="D53" s="112" t="s">
        <v>1187</v>
      </c>
      <c r="E53" s="86" t="s">
        <v>1090</v>
      </c>
      <c r="F53" s="89">
        <v>2891879.65</v>
      </c>
      <c r="G53" s="86" t="s">
        <v>1193</v>
      </c>
    </row>
    <row r="54" spans="1:7" ht="30" x14ac:dyDescent="0.25">
      <c r="A54" s="99">
        <v>52</v>
      </c>
      <c r="B54" s="112" t="s">
        <v>19</v>
      </c>
      <c r="C54" s="112">
        <v>2022</v>
      </c>
      <c r="D54" s="112" t="s">
        <v>1187</v>
      </c>
      <c r="E54" s="86" t="s">
        <v>1091</v>
      </c>
      <c r="F54" s="89">
        <v>2889037.32</v>
      </c>
      <c r="G54" s="86" t="s">
        <v>1193</v>
      </c>
    </row>
    <row r="55" spans="1:7" ht="30" x14ac:dyDescent="0.25">
      <c r="A55" s="99">
        <v>53</v>
      </c>
      <c r="B55" s="89" t="s">
        <v>1155</v>
      </c>
      <c r="C55" s="89">
        <v>2022</v>
      </c>
      <c r="D55" s="112" t="s">
        <v>1187</v>
      </c>
      <c r="E55" s="86" t="s">
        <v>681</v>
      </c>
      <c r="F55" s="89">
        <v>57058101.109999999</v>
      </c>
      <c r="G55" s="86" t="s">
        <v>1194</v>
      </c>
    </row>
    <row r="56" spans="1:7" ht="30" x14ac:dyDescent="0.25">
      <c r="A56" s="99">
        <v>54</v>
      </c>
      <c r="B56" s="89" t="s">
        <v>1155</v>
      </c>
      <c r="C56" s="89">
        <v>2022</v>
      </c>
      <c r="D56" s="89" t="s">
        <v>1162</v>
      </c>
      <c r="E56" s="86" t="s">
        <v>1195</v>
      </c>
      <c r="F56" s="89">
        <v>809311.09</v>
      </c>
      <c r="G56" s="86" t="s">
        <v>1196</v>
      </c>
    </row>
    <row r="57" spans="1:7" ht="30" x14ac:dyDescent="0.25">
      <c r="A57" s="99">
        <v>55</v>
      </c>
      <c r="B57" s="89" t="s">
        <v>19</v>
      </c>
      <c r="C57" s="89">
        <v>2020</v>
      </c>
      <c r="D57" s="112" t="s">
        <v>1197</v>
      </c>
      <c r="E57" s="86" t="s">
        <v>711</v>
      </c>
      <c r="F57" s="89">
        <v>141926.32</v>
      </c>
      <c r="G57" s="86" t="s">
        <v>1198</v>
      </c>
    </row>
    <row r="58" spans="1:7" ht="30" x14ac:dyDescent="0.25">
      <c r="A58" s="99">
        <v>56</v>
      </c>
      <c r="B58" s="112" t="s">
        <v>19</v>
      </c>
      <c r="C58" s="112">
        <v>2022</v>
      </c>
      <c r="D58" s="112" t="s">
        <v>1197</v>
      </c>
      <c r="E58" s="86" t="s">
        <v>711</v>
      </c>
      <c r="F58" s="89">
        <v>4111710.8</v>
      </c>
      <c r="G58" s="86" t="s">
        <v>1198</v>
      </c>
    </row>
    <row r="59" spans="1:7" ht="30" x14ac:dyDescent="0.25">
      <c r="A59" s="99">
        <v>57</v>
      </c>
      <c r="B59" s="112" t="s">
        <v>19</v>
      </c>
      <c r="C59" s="112">
        <v>2021</v>
      </c>
      <c r="D59" s="112" t="s">
        <v>1197</v>
      </c>
      <c r="E59" s="86" t="s">
        <v>1021</v>
      </c>
      <c r="F59" s="89">
        <v>221064.28</v>
      </c>
      <c r="G59" s="86" t="s">
        <v>1198</v>
      </c>
    </row>
    <row r="60" spans="1:7" ht="30" x14ac:dyDescent="0.25">
      <c r="A60" s="99">
        <v>58</v>
      </c>
      <c r="B60" s="112" t="s">
        <v>19</v>
      </c>
      <c r="C60" s="112">
        <v>2022</v>
      </c>
      <c r="D60" s="112" t="s">
        <v>1197</v>
      </c>
      <c r="E60" s="86" t="s">
        <v>1021</v>
      </c>
      <c r="F60" s="89">
        <v>4515901.1900000004</v>
      </c>
      <c r="G60" s="86" t="s">
        <v>1198</v>
      </c>
    </row>
    <row r="61" spans="1:7" ht="30" x14ac:dyDescent="0.25">
      <c r="A61" s="99">
        <v>59</v>
      </c>
      <c r="B61" s="112" t="s">
        <v>19</v>
      </c>
      <c r="C61" s="112">
        <v>2021</v>
      </c>
      <c r="D61" s="112" t="s">
        <v>1197</v>
      </c>
      <c r="E61" s="86" t="s">
        <v>1022</v>
      </c>
      <c r="F61" s="89">
        <v>511285.01</v>
      </c>
      <c r="G61" s="86" t="s">
        <v>1198</v>
      </c>
    </row>
    <row r="62" spans="1:7" ht="30" x14ac:dyDescent="0.25">
      <c r="A62" s="99">
        <v>60</v>
      </c>
      <c r="B62" s="112" t="s">
        <v>19</v>
      </c>
      <c r="C62" s="112">
        <v>2022</v>
      </c>
      <c r="D62" s="112" t="s">
        <v>1197</v>
      </c>
      <c r="E62" s="86" t="s">
        <v>1022</v>
      </c>
      <c r="F62" s="89">
        <v>9752996.1099999994</v>
      </c>
      <c r="G62" s="86" t="s">
        <v>1198</v>
      </c>
    </row>
    <row r="63" spans="1:7" ht="30" x14ac:dyDescent="0.25">
      <c r="A63" s="99">
        <v>61</v>
      </c>
      <c r="B63" s="112" t="s">
        <v>19</v>
      </c>
      <c r="C63" s="112">
        <v>2020</v>
      </c>
      <c r="D63" s="112" t="s">
        <v>1197</v>
      </c>
      <c r="E63" s="86" t="s">
        <v>717</v>
      </c>
      <c r="F63" s="89">
        <v>299835.89</v>
      </c>
      <c r="G63" s="86" t="s">
        <v>1198</v>
      </c>
    </row>
    <row r="64" spans="1:7" ht="30" x14ac:dyDescent="0.25">
      <c r="A64" s="99">
        <v>62</v>
      </c>
      <c r="B64" s="112" t="s">
        <v>19</v>
      </c>
      <c r="C64" s="112">
        <v>2020</v>
      </c>
      <c r="D64" s="112" t="s">
        <v>1197</v>
      </c>
      <c r="E64" s="89" t="s">
        <v>721</v>
      </c>
      <c r="F64" s="89">
        <v>126471.82</v>
      </c>
      <c r="G64" s="86" t="s">
        <v>1198</v>
      </c>
    </row>
    <row r="65" spans="1:7" ht="30" x14ac:dyDescent="0.25">
      <c r="A65" s="99">
        <v>63</v>
      </c>
      <c r="B65" s="112" t="s">
        <v>19</v>
      </c>
      <c r="C65" s="112">
        <v>2022</v>
      </c>
      <c r="D65" s="112" t="s">
        <v>1197</v>
      </c>
      <c r="E65" s="86" t="s">
        <v>721</v>
      </c>
      <c r="F65" s="89">
        <v>2423205.88</v>
      </c>
      <c r="G65" s="86" t="s">
        <v>1198</v>
      </c>
    </row>
    <row r="66" spans="1:7" ht="30" x14ac:dyDescent="0.25">
      <c r="A66" s="99">
        <v>64</v>
      </c>
      <c r="B66" s="112" t="s">
        <v>19</v>
      </c>
      <c r="C66" s="112">
        <v>2021</v>
      </c>
      <c r="D66" s="112" t="s">
        <v>1197</v>
      </c>
      <c r="E66" s="86" t="s">
        <v>1023</v>
      </c>
      <c r="F66" s="100">
        <v>138918.42000000001</v>
      </c>
      <c r="G66" s="86" t="s">
        <v>1198</v>
      </c>
    </row>
    <row r="67" spans="1:7" ht="30" x14ac:dyDescent="0.25">
      <c r="A67" s="99">
        <v>65</v>
      </c>
      <c r="B67" s="112" t="s">
        <v>19</v>
      </c>
      <c r="C67" s="112">
        <v>2022</v>
      </c>
      <c r="D67" s="112" t="s">
        <v>1197</v>
      </c>
      <c r="E67" s="86" t="s">
        <v>1023</v>
      </c>
      <c r="F67" s="100">
        <v>2837825.45</v>
      </c>
      <c r="G67" s="86" t="s">
        <v>1198</v>
      </c>
    </row>
    <row r="68" spans="1:7" ht="30" x14ac:dyDescent="0.25">
      <c r="A68" s="99">
        <v>66</v>
      </c>
      <c r="B68" s="112" t="s">
        <v>19</v>
      </c>
      <c r="C68" s="112">
        <v>2021</v>
      </c>
      <c r="D68" s="112" t="s">
        <v>1197</v>
      </c>
      <c r="E68" s="95" t="s">
        <v>1024</v>
      </c>
      <c r="F68" s="101">
        <v>168969.92</v>
      </c>
      <c r="G68" s="86" t="s">
        <v>1198</v>
      </c>
    </row>
    <row r="69" spans="1:7" ht="30" x14ac:dyDescent="0.25">
      <c r="A69" s="99">
        <v>67</v>
      </c>
      <c r="B69" s="112" t="s">
        <v>19</v>
      </c>
      <c r="C69" s="112">
        <v>2022</v>
      </c>
      <c r="D69" s="112" t="s">
        <v>1197</v>
      </c>
      <c r="E69" s="95" t="s">
        <v>1024</v>
      </c>
      <c r="F69" s="101">
        <v>2794187.95</v>
      </c>
      <c r="G69" s="86" t="s">
        <v>1198</v>
      </c>
    </row>
    <row r="70" spans="1:7" ht="30" x14ac:dyDescent="0.25">
      <c r="A70" s="99">
        <v>68</v>
      </c>
      <c r="B70" s="112" t="s">
        <v>19</v>
      </c>
      <c r="C70" s="112">
        <v>2021</v>
      </c>
      <c r="D70" s="112" t="s">
        <v>1197</v>
      </c>
      <c r="E70" s="97" t="s">
        <v>1025</v>
      </c>
      <c r="F70" s="101">
        <v>101237.67</v>
      </c>
      <c r="G70" s="86" t="s">
        <v>1198</v>
      </c>
    </row>
    <row r="71" spans="1:7" ht="30" x14ac:dyDescent="0.25">
      <c r="A71" s="99">
        <v>69</v>
      </c>
      <c r="B71" s="112" t="s">
        <v>19</v>
      </c>
      <c r="C71" s="112">
        <v>2022</v>
      </c>
      <c r="D71" s="112" t="s">
        <v>1197</v>
      </c>
      <c r="E71" s="86" t="s">
        <v>1025</v>
      </c>
      <c r="F71" s="100">
        <v>2068083.1</v>
      </c>
      <c r="G71" s="86" t="s">
        <v>1198</v>
      </c>
    </row>
    <row r="72" spans="1:7" ht="30" x14ac:dyDescent="0.25">
      <c r="A72" s="99">
        <v>70</v>
      </c>
      <c r="B72" s="112" t="s">
        <v>19</v>
      </c>
      <c r="C72" s="112">
        <v>2020</v>
      </c>
      <c r="D72" s="112" t="s">
        <v>1197</v>
      </c>
      <c r="E72" s="86" t="s">
        <v>726</v>
      </c>
      <c r="F72" s="100">
        <v>72772.320000000007</v>
      </c>
      <c r="G72" s="86" t="s">
        <v>1198</v>
      </c>
    </row>
    <row r="73" spans="1:7" ht="30" x14ac:dyDescent="0.25">
      <c r="A73" s="99">
        <v>71</v>
      </c>
      <c r="B73" s="112" t="s">
        <v>19</v>
      </c>
      <c r="C73" s="112">
        <v>2022</v>
      </c>
      <c r="D73" s="112" t="s">
        <v>1197</v>
      </c>
      <c r="E73" s="86" t="s">
        <v>726</v>
      </c>
      <c r="F73" s="35">
        <v>4539514.25</v>
      </c>
      <c r="G73" s="86" t="s">
        <v>1198</v>
      </c>
    </row>
    <row r="74" spans="1:7" ht="30" x14ac:dyDescent="0.25">
      <c r="A74" s="99">
        <v>72</v>
      </c>
      <c r="B74" s="112" t="s">
        <v>19</v>
      </c>
      <c r="C74" s="112">
        <v>2020</v>
      </c>
      <c r="D74" s="112" t="s">
        <v>1197</v>
      </c>
      <c r="E74" s="86" t="s">
        <v>727</v>
      </c>
      <c r="F74" s="100">
        <v>107918.99</v>
      </c>
      <c r="G74" s="86" t="s">
        <v>1198</v>
      </c>
    </row>
    <row r="75" spans="1:7" ht="30" x14ac:dyDescent="0.25">
      <c r="A75" s="99">
        <v>73</v>
      </c>
      <c r="B75" s="112" t="s">
        <v>19</v>
      </c>
      <c r="C75" s="112">
        <v>2022</v>
      </c>
      <c r="D75" s="112" t="s">
        <v>1197</v>
      </c>
      <c r="E75" s="95" t="s">
        <v>727</v>
      </c>
      <c r="F75" s="101">
        <v>4950556.2</v>
      </c>
      <c r="G75" s="86" t="s">
        <v>1198</v>
      </c>
    </row>
    <row r="76" spans="1:7" ht="30" x14ac:dyDescent="0.25">
      <c r="A76" s="99">
        <v>74</v>
      </c>
      <c r="B76" s="112" t="s">
        <v>19</v>
      </c>
      <c r="C76" s="112">
        <v>2021</v>
      </c>
      <c r="D76" s="112" t="s">
        <v>1197</v>
      </c>
      <c r="E76" s="95" t="s">
        <v>1027</v>
      </c>
      <c r="F76" s="101">
        <v>219794.67</v>
      </c>
      <c r="G76" s="86" t="s">
        <v>1198</v>
      </c>
    </row>
    <row r="77" spans="1:7" ht="30" x14ac:dyDescent="0.25">
      <c r="A77" s="99">
        <v>75</v>
      </c>
      <c r="B77" s="112" t="s">
        <v>19</v>
      </c>
      <c r="C77" s="112">
        <v>2022</v>
      </c>
      <c r="D77" s="112" t="s">
        <v>1197</v>
      </c>
      <c r="E77" s="86" t="s">
        <v>1027</v>
      </c>
      <c r="F77" s="100">
        <v>4642806.5</v>
      </c>
      <c r="G77" s="86" t="s">
        <v>1198</v>
      </c>
    </row>
    <row r="78" spans="1:7" ht="30" x14ac:dyDescent="0.25">
      <c r="A78" s="99">
        <v>76</v>
      </c>
      <c r="B78" s="112" t="s">
        <v>19</v>
      </c>
      <c r="C78" s="112">
        <v>2020</v>
      </c>
      <c r="D78" s="112" t="s">
        <v>1197</v>
      </c>
      <c r="E78" s="95" t="s">
        <v>733</v>
      </c>
      <c r="F78" s="101">
        <v>177459.75</v>
      </c>
      <c r="G78" s="86" t="s">
        <v>1198</v>
      </c>
    </row>
    <row r="79" spans="1:7" ht="30" x14ac:dyDescent="0.25">
      <c r="A79" s="99">
        <v>77</v>
      </c>
      <c r="B79" s="112" t="s">
        <v>19</v>
      </c>
      <c r="C79" s="112">
        <v>2022</v>
      </c>
      <c r="D79" s="112" t="s">
        <v>1197</v>
      </c>
      <c r="E79" s="98" t="s">
        <v>733</v>
      </c>
      <c r="F79" s="98">
        <v>6951803.4699999997</v>
      </c>
      <c r="G79" s="86" t="s">
        <v>1198</v>
      </c>
    </row>
    <row r="80" spans="1:7" ht="30" x14ac:dyDescent="0.25">
      <c r="A80" s="99">
        <v>78</v>
      </c>
      <c r="B80" s="112" t="s">
        <v>19</v>
      </c>
      <c r="C80" s="112">
        <v>2021</v>
      </c>
      <c r="D80" s="112" t="s">
        <v>1197</v>
      </c>
      <c r="E80" s="98" t="s">
        <v>1028</v>
      </c>
      <c r="F80" s="98">
        <v>289950.84999999998</v>
      </c>
      <c r="G80" s="86" t="s">
        <v>1198</v>
      </c>
    </row>
    <row r="81" spans="1:7" ht="30" x14ac:dyDescent="0.25">
      <c r="A81" s="99">
        <v>79</v>
      </c>
      <c r="B81" s="112" t="s">
        <v>19</v>
      </c>
      <c r="C81" s="112">
        <v>2022</v>
      </c>
      <c r="D81" s="112" t="s">
        <v>1197</v>
      </c>
      <c r="E81" s="98" t="s">
        <v>1028</v>
      </c>
      <c r="F81" s="98">
        <v>5923115.9199999999</v>
      </c>
      <c r="G81" s="86" t="s">
        <v>1198</v>
      </c>
    </row>
    <row r="82" spans="1:7" ht="30" x14ac:dyDescent="0.25">
      <c r="A82" s="99">
        <v>80</v>
      </c>
      <c r="B82" s="112" t="s">
        <v>19</v>
      </c>
      <c r="C82" s="112">
        <v>2021</v>
      </c>
      <c r="D82" s="112" t="s">
        <v>1197</v>
      </c>
      <c r="E82" s="98" t="s">
        <v>1029</v>
      </c>
      <c r="F82" s="98">
        <v>302105.84000000003</v>
      </c>
      <c r="G82" s="86" t="s">
        <v>1198</v>
      </c>
    </row>
    <row r="83" spans="1:7" ht="30" x14ac:dyDescent="0.25">
      <c r="A83" s="99">
        <v>81</v>
      </c>
      <c r="B83" s="112" t="s">
        <v>19</v>
      </c>
      <c r="C83" s="112">
        <v>2022</v>
      </c>
      <c r="D83" s="112" t="s">
        <v>1197</v>
      </c>
      <c r="E83" s="98" t="s">
        <v>1029</v>
      </c>
      <c r="F83" s="98">
        <v>5367493.2</v>
      </c>
      <c r="G83" s="86" t="s">
        <v>1198</v>
      </c>
    </row>
    <row r="84" spans="1:7" ht="30" x14ac:dyDescent="0.25">
      <c r="A84" s="99">
        <v>82</v>
      </c>
      <c r="B84" s="112" t="s">
        <v>19</v>
      </c>
      <c r="C84" s="112">
        <v>2021</v>
      </c>
      <c r="D84" s="112" t="s">
        <v>1197</v>
      </c>
      <c r="E84" s="98" t="s">
        <v>1030</v>
      </c>
      <c r="F84" s="98">
        <v>201148.41</v>
      </c>
      <c r="G84" s="86" t="s">
        <v>1198</v>
      </c>
    </row>
    <row r="85" spans="1:7" ht="30" x14ac:dyDescent="0.25">
      <c r="A85" s="99">
        <v>83</v>
      </c>
      <c r="B85" s="112" t="s">
        <v>19</v>
      </c>
      <c r="C85" s="112">
        <v>2021</v>
      </c>
      <c r="D85" s="112" t="s">
        <v>1197</v>
      </c>
      <c r="E85" s="98" t="s">
        <v>1031</v>
      </c>
      <c r="F85" s="98">
        <v>216552.42</v>
      </c>
      <c r="G85" s="86" t="s">
        <v>1198</v>
      </c>
    </row>
    <row r="86" spans="1:7" ht="30" x14ac:dyDescent="0.25">
      <c r="A86" s="99">
        <v>84</v>
      </c>
      <c r="B86" s="112" t="s">
        <v>19</v>
      </c>
      <c r="C86" s="112">
        <v>2022</v>
      </c>
      <c r="D86" s="112" t="s">
        <v>1197</v>
      </c>
      <c r="E86" s="98" t="s">
        <v>1030</v>
      </c>
      <c r="F86" s="98">
        <v>4248934.47</v>
      </c>
      <c r="G86" s="86" t="s">
        <v>1198</v>
      </c>
    </row>
    <row r="87" spans="1:7" ht="30" x14ac:dyDescent="0.25">
      <c r="A87" s="99">
        <v>85</v>
      </c>
      <c r="B87" s="112" t="s">
        <v>19</v>
      </c>
      <c r="C87" s="112">
        <v>2022</v>
      </c>
      <c r="D87" s="112" t="s">
        <v>1197</v>
      </c>
      <c r="E87" s="98" t="s">
        <v>1031</v>
      </c>
      <c r="F87" s="98">
        <v>4423732.84</v>
      </c>
      <c r="G87" s="86" t="s">
        <v>1198</v>
      </c>
    </row>
    <row r="88" spans="1:7" ht="30" x14ac:dyDescent="0.25">
      <c r="A88" s="99">
        <v>86</v>
      </c>
      <c r="B88" s="112" t="s">
        <v>19</v>
      </c>
      <c r="C88" s="112">
        <v>2020</v>
      </c>
      <c r="D88" s="112" t="s">
        <v>1197</v>
      </c>
      <c r="E88" s="98" t="s">
        <v>738</v>
      </c>
      <c r="F88" s="98">
        <v>72622.59</v>
      </c>
      <c r="G88" s="86" t="s">
        <v>1198</v>
      </c>
    </row>
    <row r="89" spans="1:7" ht="30" x14ac:dyDescent="0.25">
      <c r="A89" s="99">
        <v>87</v>
      </c>
      <c r="B89" s="112" t="s">
        <v>19</v>
      </c>
      <c r="C89" s="112">
        <v>2022</v>
      </c>
      <c r="D89" s="112" t="s">
        <v>1197</v>
      </c>
      <c r="E89" s="98" t="s">
        <v>738</v>
      </c>
      <c r="F89" s="98">
        <v>4419900.55</v>
      </c>
      <c r="G89" s="86" t="s">
        <v>1198</v>
      </c>
    </row>
    <row r="90" spans="1:7" ht="30" x14ac:dyDescent="0.25">
      <c r="A90" s="99">
        <v>88</v>
      </c>
      <c r="B90" s="112" t="s">
        <v>19</v>
      </c>
      <c r="C90" s="112">
        <v>2020</v>
      </c>
      <c r="D90" s="112" t="s">
        <v>1197</v>
      </c>
      <c r="E90" s="98" t="s">
        <v>752</v>
      </c>
      <c r="F90" s="98">
        <v>81562.289999999994</v>
      </c>
      <c r="G90" s="86" t="s">
        <v>1198</v>
      </c>
    </row>
    <row r="91" spans="1:7" ht="30" x14ac:dyDescent="0.25">
      <c r="A91" s="99">
        <v>89</v>
      </c>
      <c r="B91" s="112" t="s">
        <v>19</v>
      </c>
      <c r="C91" s="112">
        <v>2020</v>
      </c>
      <c r="D91" s="112" t="s">
        <v>1197</v>
      </c>
      <c r="E91" s="98" t="s">
        <v>753</v>
      </c>
      <c r="F91" s="98">
        <v>118082.16</v>
      </c>
      <c r="G91" s="86" t="s">
        <v>1198</v>
      </c>
    </row>
    <row r="92" spans="1:7" ht="30" x14ac:dyDescent="0.25">
      <c r="A92" s="99">
        <v>90</v>
      </c>
      <c r="B92" s="112" t="s">
        <v>19</v>
      </c>
      <c r="C92" s="112">
        <v>2022</v>
      </c>
      <c r="D92" s="112" t="s">
        <v>1197</v>
      </c>
      <c r="E92" s="98" t="s">
        <v>752</v>
      </c>
      <c r="F92" s="98">
        <v>6759142.0199999996</v>
      </c>
      <c r="G92" s="86" t="s">
        <v>1198</v>
      </c>
    </row>
    <row r="93" spans="1:7" ht="30" x14ac:dyDescent="0.25">
      <c r="A93" s="99">
        <v>91</v>
      </c>
      <c r="B93" s="112" t="s">
        <v>19</v>
      </c>
      <c r="C93" s="112">
        <v>2022</v>
      </c>
      <c r="D93" s="112" t="s">
        <v>1197</v>
      </c>
      <c r="E93" s="98" t="s">
        <v>753</v>
      </c>
      <c r="F93" s="98">
        <v>5919450.7599999998</v>
      </c>
      <c r="G93" s="86" t="s">
        <v>1198</v>
      </c>
    </row>
    <row r="94" spans="1:7" ht="30" x14ac:dyDescent="0.25">
      <c r="A94" s="99">
        <v>92</v>
      </c>
      <c r="B94" s="112" t="s">
        <v>19</v>
      </c>
      <c r="C94" s="112">
        <v>2021</v>
      </c>
      <c r="D94" s="112" t="s">
        <v>1197</v>
      </c>
      <c r="E94" s="98" t="s">
        <v>1032</v>
      </c>
      <c r="F94" s="98">
        <v>229136.75</v>
      </c>
      <c r="G94" s="86" t="s">
        <v>1198</v>
      </c>
    </row>
    <row r="95" spans="1:7" ht="30" x14ac:dyDescent="0.25">
      <c r="A95" s="99">
        <v>93</v>
      </c>
      <c r="B95" s="112" t="s">
        <v>19</v>
      </c>
      <c r="C95" s="112">
        <v>2022</v>
      </c>
      <c r="D95" s="112" t="s">
        <v>1197</v>
      </c>
      <c r="E95" s="98" t="s">
        <v>1032</v>
      </c>
      <c r="F95" s="98">
        <v>6216685.3600000003</v>
      </c>
      <c r="G95" s="86" t="s">
        <v>1198</v>
      </c>
    </row>
    <row r="96" spans="1:7" ht="30" x14ac:dyDescent="0.25">
      <c r="A96" s="99">
        <v>94</v>
      </c>
      <c r="B96" s="112" t="s">
        <v>19</v>
      </c>
      <c r="C96" s="112">
        <v>2020</v>
      </c>
      <c r="D96" s="112" t="s">
        <v>1197</v>
      </c>
      <c r="E96" s="98" t="s">
        <v>759</v>
      </c>
      <c r="F96" s="98">
        <v>60366.81</v>
      </c>
      <c r="G96" s="86" t="s">
        <v>1198</v>
      </c>
    </row>
    <row r="97" spans="1:7" ht="30" x14ac:dyDescent="0.25">
      <c r="A97" s="99">
        <v>95</v>
      </c>
      <c r="B97" s="112" t="s">
        <v>19</v>
      </c>
      <c r="C97" s="112">
        <v>2022</v>
      </c>
      <c r="D97" s="112" t="s">
        <v>1197</v>
      </c>
      <c r="E97" s="98" t="s">
        <v>759</v>
      </c>
      <c r="F97" s="98">
        <v>2008467.93</v>
      </c>
      <c r="G97" s="86" t="s">
        <v>1198</v>
      </c>
    </row>
    <row r="98" spans="1:7" ht="30" x14ac:dyDescent="0.25">
      <c r="A98" s="99">
        <v>96</v>
      </c>
      <c r="B98" s="112" t="s">
        <v>19</v>
      </c>
      <c r="C98" s="112">
        <v>2021</v>
      </c>
      <c r="D98" s="112" t="s">
        <v>1197</v>
      </c>
      <c r="E98" s="98" t="s">
        <v>1033</v>
      </c>
      <c r="F98" s="98">
        <v>255654.43</v>
      </c>
      <c r="G98" s="86" t="s">
        <v>1198</v>
      </c>
    </row>
    <row r="99" spans="1:7" ht="30" x14ac:dyDescent="0.25">
      <c r="A99" s="99">
        <v>97</v>
      </c>
      <c r="B99" s="112" t="s">
        <v>19</v>
      </c>
      <c r="C99" s="112">
        <v>2022</v>
      </c>
      <c r="D99" s="112" t="s">
        <v>1197</v>
      </c>
      <c r="E99" s="98" t="s">
        <v>1033</v>
      </c>
      <c r="F99" s="98">
        <v>5222508.79</v>
      </c>
      <c r="G99" s="86" t="s">
        <v>1198</v>
      </c>
    </row>
    <row r="100" spans="1:7" ht="30" x14ac:dyDescent="0.25">
      <c r="A100" s="99">
        <v>98</v>
      </c>
      <c r="B100" s="112" t="s">
        <v>19</v>
      </c>
      <c r="C100" s="112">
        <v>2020</v>
      </c>
      <c r="D100" s="112" t="s">
        <v>1197</v>
      </c>
      <c r="E100" s="98" t="s">
        <v>760</v>
      </c>
      <c r="F100" s="98">
        <v>20087.18</v>
      </c>
      <c r="G100" s="86" t="s">
        <v>1198</v>
      </c>
    </row>
    <row r="101" spans="1:7" ht="30" x14ac:dyDescent="0.25">
      <c r="A101" s="99">
        <v>99</v>
      </c>
      <c r="B101" s="112" t="s">
        <v>19</v>
      </c>
      <c r="C101" s="112">
        <v>2022</v>
      </c>
      <c r="D101" s="112" t="s">
        <v>1197</v>
      </c>
      <c r="E101" s="98" t="s">
        <v>760</v>
      </c>
      <c r="F101" s="98">
        <v>2532016.96</v>
      </c>
      <c r="G101" s="86" t="s">
        <v>1198</v>
      </c>
    </row>
    <row r="102" spans="1:7" ht="30" x14ac:dyDescent="0.25">
      <c r="A102" s="99">
        <v>100</v>
      </c>
      <c r="B102" s="112" t="s">
        <v>19</v>
      </c>
      <c r="C102" s="112">
        <v>2021</v>
      </c>
      <c r="D102" s="112" t="s">
        <v>1197</v>
      </c>
      <c r="E102" s="98" t="s">
        <v>1034</v>
      </c>
      <c r="F102" s="98">
        <v>111947.21</v>
      </c>
      <c r="G102" s="86" t="s">
        <v>1198</v>
      </c>
    </row>
    <row r="103" spans="1:7" ht="30" x14ac:dyDescent="0.25">
      <c r="A103" s="99">
        <v>101</v>
      </c>
      <c r="B103" s="112" t="s">
        <v>19</v>
      </c>
      <c r="C103" s="112">
        <v>2022</v>
      </c>
      <c r="D103" s="112" t="s">
        <v>1197</v>
      </c>
      <c r="E103" s="98" t="s">
        <v>1034</v>
      </c>
      <c r="F103" s="98">
        <v>2286857.5499999998</v>
      </c>
      <c r="G103" s="86" t="s">
        <v>1198</v>
      </c>
    </row>
    <row r="104" spans="1:7" ht="30" x14ac:dyDescent="0.25">
      <c r="A104" s="99">
        <v>102</v>
      </c>
      <c r="B104" s="112" t="s">
        <v>19</v>
      </c>
      <c r="C104" s="112">
        <v>2021</v>
      </c>
      <c r="D104" s="112" t="s">
        <v>1197</v>
      </c>
      <c r="E104" s="98" t="s">
        <v>1035</v>
      </c>
      <c r="F104" s="98">
        <v>101474.31</v>
      </c>
      <c r="G104" s="86" t="s">
        <v>1198</v>
      </c>
    </row>
    <row r="105" spans="1:7" ht="30" x14ac:dyDescent="0.25">
      <c r="A105" s="99">
        <v>103</v>
      </c>
      <c r="B105" s="112" t="s">
        <v>19</v>
      </c>
      <c r="C105" s="112">
        <v>2022</v>
      </c>
      <c r="D105" s="112" t="s">
        <v>1197</v>
      </c>
      <c r="E105" s="98" t="s">
        <v>1035</v>
      </c>
      <c r="F105" s="98">
        <v>2072917.1</v>
      </c>
      <c r="G105" s="86" t="s">
        <v>1198</v>
      </c>
    </row>
    <row r="106" spans="1:7" ht="30" x14ac:dyDescent="0.25">
      <c r="A106" s="99">
        <v>104</v>
      </c>
      <c r="B106" s="112" t="s">
        <v>19</v>
      </c>
      <c r="C106" s="112">
        <v>2020</v>
      </c>
      <c r="D106" s="112" t="s">
        <v>1197</v>
      </c>
      <c r="E106" s="98" t="s">
        <v>763</v>
      </c>
      <c r="F106" s="98">
        <v>452159.08</v>
      </c>
      <c r="G106" s="86" t="s">
        <v>1198</v>
      </c>
    </row>
    <row r="107" spans="1:7" ht="30" x14ac:dyDescent="0.25">
      <c r="A107" s="99">
        <v>105</v>
      </c>
      <c r="B107" s="112" t="s">
        <v>19</v>
      </c>
      <c r="C107" s="112">
        <v>2022</v>
      </c>
      <c r="D107" s="112" t="s">
        <v>1197</v>
      </c>
      <c r="E107" s="98" t="s">
        <v>763</v>
      </c>
      <c r="F107" s="98">
        <v>9236705.6500000004</v>
      </c>
      <c r="G107" s="86" t="s">
        <v>1198</v>
      </c>
    </row>
    <row r="108" spans="1:7" ht="30" x14ac:dyDescent="0.25">
      <c r="A108" s="99">
        <v>106</v>
      </c>
      <c r="B108" s="112" t="s">
        <v>19</v>
      </c>
      <c r="C108" s="112">
        <v>2021</v>
      </c>
      <c r="D108" s="112" t="s">
        <v>1197</v>
      </c>
      <c r="E108" s="98" t="s">
        <v>1036</v>
      </c>
      <c r="F108" s="98">
        <v>172250.5</v>
      </c>
      <c r="G108" s="86" t="s">
        <v>1198</v>
      </c>
    </row>
    <row r="109" spans="1:7" ht="30" x14ac:dyDescent="0.25">
      <c r="A109" s="99">
        <v>107</v>
      </c>
      <c r="B109" s="112" t="s">
        <v>19</v>
      </c>
      <c r="C109" s="112">
        <v>2022</v>
      </c>
      <c r="D109" s="112" t="s">
        <v>1197</v>
      </c>
      <c r="E109" s="98" t="s">
        <v>1036</v>
      </c>
      <c r="F109" s="98">
        <v>2830387.75</v>
      </c>
      <c r="G109" s="86" t="s">
        <v>1198</v>
      </c>
    </row>
    <row r="110" spans="1:7" ht="30" x14ac:dyDescent="0.25">
      <c r="A110" s="99">
        <v>108</v>
      </c>
      <c r="B110" s="112" t="s">
        <v>19</v>
      </c>
      <c r="C110" s="112">
        <v>2020</v>
      </c>
      <c r="D110" s="112" t="s">
        <v>1197</v>
      </c>
      <c r="E110" s="98" t="s">
        <v>772</v>
      </c>
      <c r="F110" s="98">
        <v>49995.5</v>
      </c>
      <c r="G110" s="86" t="s">
        <v>1198</v>
      </c>
    </row>
    <row r="111" spans="1:7" ht="30" x14ac:dyDescent="0.25">
      <c r="A111" s="99">
        <v>109</v>
      </c>
      <c r="B111" s="112" t="s">
        <v>19</v>
      </c>
      <c r="C111" s="112">
        <v>2021</v>
      </c>
      <c r="D111" s="112" t="s">
        <v>1197</v>
      </c>
      <c r="E111" s="98" t="s">
        <v>772</v>
      </c>
      <c r="F111" s="98">
        <v>510826.7</v>
      </c>
      <c r="G111" s="86" t="s">
        <v>1198</v>
      </c>
    </row>
    <row r="112" spans="1:7" x14ac:dyDescent="0.25">
      <c r="A112" s="99"/>
      <c r="B112" s="98"/>
      <c r="C112" s="98"/>
      <c r="D112" s="98"/>
      <c r="E112" s="98"/>
      <c r="F112" s="98"/>
      <c r="G112" s="86"/>
    </row>
    <row r="113" spans="1:7" x14ac:dyDescent="0.25">
      <c r="A113" s="99"/>
      <c r="B113" s="98"/>
      <c r="C113" s="98"/>
      <c r="D113" s="98"/>
      <c r="E113" s="98"/>
      <c r="F113" s="98"/>
      <c r="G113" s="86"/>
    </row>
    <row r="114" spans="1:7" x14ac:dyDescent="0.25">
      <c r="A114" s="99"/>
      <c r="B114" s="98"/>
      <c r="C114" s="98"/>
      <c r="D114" s="98"/>
      <c r="E114" s="98"/>
      <c r="F114" s="98"/>
      <c r="G114" s="86"/>
    </row>
    <row r="115" spans="1:7" x14ac:dyDescent="0.25">
      <c r="A115" s="99"/>
      <c r="B115" s="98"/>
      <c r="C115" s="98"/>
      <c r="D115" s="98"/>
      <c r="E115" s="98"/>
      <c r="F115" s="98"/>
      <c r="G115" s="86"/>
    </row>
    <row r="116" spans="1:7" x14ac:dyDescent="0.25">
      <c r="A116" s="99"/>
      <c r="B116" s="98"/>
      <c r="C116" s="98"/>
      <c r="D116" s="98"/>
      <c r="E116" s="98"/>
      <c r="F116" s="98"/>
      <c r="G116" s="86"/>
    </row>
    <row r="117" spans="1:7" x14ac:dyDescent="0.25">
      <c r="A117" s="99"/>
      <c r="B117" s="98"/>
      <c r="C117" s="98"/>
      <c r="D117" s="98"/>
      <c r="E117" s="98"/>
      <c r="F117" s="98"/>
      <c r="G117" s="86"/>
    </row>
    <row r="118" spans="1:7" x14ac:dyDescent="0.25">
      <c r="A118" s="99"/>
      <c r="B118" s="98"/>
      <c r="C118" s="98"/>
      <c r="D118" s="98"/>
      <c r="E118" s="98"/>
      <c r="F118" s="98"/>
      <c r="G118" s="86"/>
    </row>
    <row r="119" spans="1:7" x14ac:dyDescent="0.25">
      <c r="A119" s="99"/>
      <c r="B119" s="98"/>
      <c r="C119" s="98"/>
      <c r="D119" s="98"/>
      <c r="E119" s="98"/>
      <c r="F119" s="98"/>
      <c r="G119" s="86"/>
    </row>
    <row r="120" spans="1:7" x14ac:dyDescent="0.25">
      <c r="A120" s="99"/>
      <c r="B120" s="98"/>
      <c r="C120" s="98"/>
      <c r="D120" s="98"/>
      <c r="E120" s="98"/>
      <c r="F120" s="98"/>
      <c r="G120" s="86"/>
    </row>
    <row r="121" spans="1:7" x14ac:dyDescent="0.25">
      <c r="A121" s="99"/>
      <c r="B121" s="98"/>
      <c r="C121" s="98"/>
      <c r="D121" s="98"/>
      <c r="E121" s="98"/>
      <c r="F121" s="98"/>
      <c r="G121" s="86"/>
    </row>
    <row r="122" spans="1:7" x14ac:dyDescent="0.25">
      <c r="A122" s="99"/>
      <c r="B122" s="98"/>
      <c r="C122" s="98"/>
      <c r="D122" s="98"/>
      <c r="E122" s="98"/>
      <c r="F122" s="98"/>
      <c r="G122" s="86"/>
    </row>
    <row r="123" spans="1:7" x14ac:dyDescent="0.25">
      <c r="B123" s="90"/>
      <c r="C123" s="90"/>
      <c r="D123" s="90"/>
      <c r="E123" s="93"/>
      <c r="F123" s="90"/>
      <c r="G123" s="93"/>
    </row>
    <row r="124" spans="1:7" x14ac:dyDescent="0.25">
      <c r="B124" s="90"/>
      <c r="C124" s="90"/>
      <c r="D124" s="90"/>
      <c r="E124" s="93"/>
      <c r="F124" s="90"/>
      <c r="G124" s="93"/>
    </row>
  </sheetData>
  <autoFilter ref="A2:G111"/>
  <customSheetViews>
    <customSheetView guid="{9BE27B56-4468-4AF8-9475-4BEA12FF4942}" scale="80" showAutoFilter="1">
      <selection activeCell="C64" sqref="C64"/>
      <pageMargins left="0.7" right="0.7" top="0.75" bottom="0.75" header="0.3" footer="0.3"/>
      <pageSetup paperSize="9" orientation="portrait" r:id="rId1"/>
      <autoFilter ref="A2:G111"/>
    </customSheetView>
    <customSheetView guid="{C2BC3CC9-5A33-4838-B0C9-765C41E09E42}" scale="80" showAutoFilter="1" topLeftCell="A34">
      <selection activeCell="F53" sqref="F53"/>
      <pageMargins left="0.7" right="0.7" top="0.75" bottom="0.75" header="0.3" footer="0.3"/>
      <pageSetup paperSize="9" orientation="portrait" r:id="rId2"/>
      <autoFilter ref="A2:G183">
        <sortState ref="A4:G179">
          <sortCondition ref="D2:D177"/>
        </sortState>
      </autoFilter>
    </customSheetView>
    <customSheetView guid="{588C31BA-C36B-4B9E-AE8B-D926F1C5CA78}" scale="80" filter="1" showAutoFilter="1">
      <selection activeCell="E22" sqref="E22"/>
      <pageMargins left="0.7" right="0.7" top="0.75" bottom="0.75" header="0.3" footer="0.3"/>
      <pageSetup paperSize="9" orientation="portrait" r:id="rId3"/>
      <autoFilter ref="A2:G183">
        <filterColumn colId="2">
          <filters>
            <filter val="2020"/>
          </filters>
        </filterColumn>
        <sortState ref="A4:G179">
          <sortCondition ref="D2:D177"/>
        </sortState>
      </autoFilter>
    </customSheetView>
    <customSheetView guid="{9A943439-F664-43C2-949A-487E1A5DB2A1}" scale="80" showAutoFilter="1">
      <selection activeCell="D23" sqref="D23"/>
      <pageMargins left="0.7" right="0.7" top="0.75" bottom="0.75" header="0.3" footer="0.3"/>
      <pageSetup paperSize="9" orientation="portrait" r:id="rId4"/>
      <autoFilter ref="A2:G184">
        <sortState ref="A4:G180">
          <sortCondition ref="D2:D178"/>
        </sortState>
      </autoFilter>
    </customSheetView>
    <customSheetView guid="{95B45164-2B22-4B3E-9BF2-B5657F4E1DD7}" scale="80" showAutoFilter="1">
      <selection activeCell="D7" sqref="D7"/>
      <pageMargins left="0.7" right="0.7" top="0.75" bottom="0.75" header="0.3" footer="0.3"/>
      <pageSetup paperSize="9" orientation="portrait" r:id="rId5"/>
      <autoFilter ref="A2:G202"/>
    </customSheetView>
    <customSheetView guid="{9595E341-47B0-4869-BE47-43740FED65BC}" scale="80" showAutoFilter="1" topLeftCell="A16">
      <selection activeCell="F92" sqref="F92"/>
      <pageMargins left="0.7" right="0.7" top="0.75" bottom="0.75" header="0.3" footer="0.3"/>
      <pageSetup paperSize="9" orientation="portrait" r:id="rId6"/>
      <autoFilter ref="A2:G184">
        <sortState ref="A4:G180">
          <sortCondition ref="D2:D178"/>
        </sortState>
      </autoFilter>
    </customSheetView>
    <customSheetView guid="{A299C84D-C097-439E-954D-685D90CA46C9}" scale="80" showAutoFilter="1">
      <selection activeCell="A2" sqref="A2:XFD2"/>
      <pageMargins left="0.7" right="0.7" top="0.75" bottom="0.75" header="0.3" footer="0.3"/>
      <pageSetup paperSize="9" orientation="portrait" r:id="rId7"/>
      <autoFilter ref="A2:G111"/>
    </customSheetView>
    <customSheetView guid="{CC0B14FE-FE4E-4AA7-81DD-DEB86EDD2118}" scale="80" showAutoFilter="1">
      <selection activeCell="C64" sqref="C64"/>
      <pageMargins left="0.7" right="0.7" top="0.75" bottom="0.75" header="0.3" footer="0.3"/>
      <pageSetup paperSize="9" orientation="portrait" r:id="rId8"/>
      <autoFilter ref="A2:G111"/>
    </customSheetView>
  </customSheetViews>
  <phoneticPr fontId="18" type="noConversion"/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2020-2022</vt:lpstr>
      <vt:lpstr>Примечания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София Александровна</dc:creator>
  <cp:lastModifiedBy>Героева</cp:lastModifiedBy>
  <cp:lastPrinted>2021-06-30T11:47:44Z</cp:lastPrinted>
  <dcterms:created xsi:type="dcterms:W3CDTF">2006-09-16T00:00:00Z</dcterms:created>
  <dcterms:modified xsi:type="dcterms:W3CDTF">2021-06-30T11:50:15Z</dcterms:modified>
</cp:coreProperties>
</file>